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ct\01_공사\2026학년도\06_체육관 2,3층\02_공고\"/>
    </mc:Choice>
  </mc:AlternateContent>
  <xr:revisionPtr revIDLastSave="0" documentId="13_ncr:1_{231B6F4D-4392-43C6-BC7A-B3C2DEDC9E79}" xr6:coauthVersionLast="47" xr6:coauthVersionMax="47" xr10:uidLastSave="{00000000-0000-0000-0000-000000000000}"/>
  <bookViews>
    <workbookView xWindow="13335" yWindow="3015" windowWidth="32085" windowHeight="17445" xr2:uid="{00000000-000D-0000-FFFF-FFFF00000000}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공종별내역서!$A$1:$M$188</definedName>
    <definedName name="_xlnm.Print_Area" localSheetId="1">공종별집계표!$A$1:$M$27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8" i="8" l="1"/>
  <c r="F167" i="6" l="1"/>
  <c r="H167" i="6"/>
  <c r="J167" i="6"/>
  <c r="F168" i="6"/>
  <c r="H168" i="6"/>
  <c r="J168" i="6"/>
  <c r="J188" i="6" l="1"/>
  <c r="H188" i="6"/>
  <c r="L168" i="6"/>
  <c r="F188" i="6"/>
  <c r="L167" i="6"/>
  <c r="L188" i="6" s="1"/>
  <c r="K168" i="6"/>
  <c r="K167" i="6"/>
  <c r="J6" i="6" l="1"/>
  <c r="H141" i="6"/>
  <c r="J9" i="6"/>
  <c r="H138" i="6"/>
  <c r="J37" i="6"/>
  <c r="H9" i="6"/>
  <c r="H8" i="6"/>
  <c r="J8" i="6"/>
  <c r="G13" i="7"/>
  <c r="H13" i="7" s="1"/>
  <c r="I13" i="7"/>
  <c r="J13" i="7" s="1"/>
  <c r="F151" i="6"/>
  <c r="H151" i="6"/>
  <c r="J151" i="6"/>
  <c r="K151" i="6"/>
  <c r="F146" i="6"/>
  <c r="H146" i="6"/>
  <c r="J146" i="6"/>
  <c r="K146" i="6"/>
  <c r="H134" i="6"/>
  <c r="F126" i="6"/>
  <c r="H126" i="6"/>
  <c r="J126" i="6"/>
  <c r="K126" i="6"/>
  <c r="L126" i="6"/>
  <c r="F121" i="6"/>
  <c r="H121" i="6"/>
  <c r="J121" i="6"/>
  <c r="K121" i="6"/>
  <c r="F82" i="6"/>
  <c r="H82" i="6"/>
  <c r="J82" i="6"/>
  <c r="K82" i="6"/>
  <c r="F77" i="6"/>
  <c r="H77" i="6"/>
  <c r="J77" i="6"/>
  <c r="K77" i="6"/>
  <c r="F57" i="6"/>
  <c r="H57" i="6"/>
  <c r="J57" i="6"/>
  <c r="K57" i="6"/>
  <c r="F52" i="6"/>
  <c r="H52" i="6"/>
  <c r="J52" i="6"/>
  <c r="K52" i="6"/>
  <c r="J38" i="6"/>
  <c r="L151" i="6" l="1"/>
  <c r="L52" i="6"/>
  <c r="H65" i="6"/>
  <c r="H7" i="6"/>
  <c r="H87" i="6"/>
  <c r="L146" i="6"/>
  <c r="L121" i="6"/>
  <c r="L82" i="6"/>
  <c r="L77" i="6"/>
  <c r="L57" i="6"/>
  <c r="J98" i="6"/>
  <c r="J29" i="6"/>
  <c r="H53" i="6"/>
  <c r="H122" i="6"/>
  <c r="H67" i="6"/>
  <c r="H136" i="6"/>
  <c r="H69" i="6"/>
  <c r="J141" i="6"/>
  <c r="J72" i="6"/>
  <c r="H72" i="6"/>
  <c r="J10" i="6"/>
  <c r="H29" i="6"/>
  <c r="H98" i="6"/>
  <c r="J106" i="6"/>
  <c r="H156" i="6"/>
  <c r="E13" i="7"/>
  <c r="F13" i="7" s="1"/>
  <c r="L13" i="7" s="1"/>
  <c r="T13" i="7" s="1"/>
  <c r="E22" i="8" s="1"/>
  <c r="J7" i="6"/>
  <c r="H152" i="6"/>
  <c r="H83" i="6"/>
  <c r="H6" i="6"/>
  <c r="J107" i="6"/>
  <c r="J27" i="6" l="1"/>
  <c r="I6" i="7" s="1"/>
  <c r="J6" i="7" s="1"/>
  <c r="H35" i="6"/>
  <c r="H104" i="6"/>
  <c r="J63" i="6"/>
  <c r="J132" i="6"/>
  <c r="H143" i="6"/>
  <c r="H75" i="6"/>
  <c r="J55" i="6"/>
  <c r="J124" i="6"/>
  <c r="J81" i="6"/>
  <c r="J150" i="6"/>
  <c r="J65" i="6"/>
  <c r="J134" i="6"/>
  <c r="H85" i="6"/>
  <c r="H154" i="6"/>
  <c r="H31" i="6"/>
  <c r="H100" i="6"/>
  <c r="H128" i="6"/>
  <c r="H59" i="6"/>
  <c r="J152" i="6"/>
  <c r="J83" i="6"/>
  <c r="J67" i="6"/>
  <c r="J136" i="6"/>
  <c r="J70" i="6"/>
  <c r="J139" i="6"/>
  <c r="H32" i="6"/>
  <c r="H101" i="6"/>
  <c r="K13" i="7"/>
  <c r="H55" i="6"/>
  <c r="H124" i="6"/>
  <c r="J74" i="6"/>
  <c r="J144" i="6"/>
  <c r="J122" i="6"/>
  <c r="J53" i="6"/>
  <c r="J138" i="6"/>
  <c r="J69" i="6"/>
  <c r="H74" i="6"/>
  <c r="H144" i="6"/>
  <c r="H105" i="6"/>
  <c r="H36" i="6"/>
  <c r="J99" i="6"/>
  <c r="J30" i="6"/>
  <c r="J73" i="6"/>
  <c r="J142" i="6"/>
  <c r="H102" i="6"/>
  <c r="H33" i="6"/>
  <c r="H148" i="6"/>
  <c r="H79" i="6"/>
  <c r="J89" i="6"/>
  <c r="J158" i="6"/>
  <c r="H142" i="6"/>
  <c r="H73" i="6"/>
  <c r="H123" i="6"/>
  <c r="H54" i="6"/>
  <c r="J59" i="6"/>
  <c r="J128" i="6"/>
  <c r="H70" i="6"/>
  <c r="H139" i="6"/>
  <c r="J103" i="6"/>
  <c r="J34" i="6"/>
  <c r="H99" i="6"/>
  <c r="H30" i="6"/>
  <c r="J148" i="6"/>
  <c r="J79" i="6"/>
  <c r="H78" i="6"/>
  <c r="H147" i="6"/>
  <c r="H103" i="6"/>
  <c r="H34" i="6"/>
  <c r="J31" i="6" l="1"/>
  <c r="J100" i="6"/>
  <c r="J123" i="6"/>
  <c r="J54" i="6"/>
  <c r="J80" i="6"/>
  <c r="J149" i="6"/>
  <c r="H60" i="6"/>
  <c r="H129" i="6"/>
  <c r="J157" i="6"/>
  <c r="J88" i="6"/>
  <c r="F72" i="6"/>
  <c r="L72" i="6" s="1"/>
  <c r="K72" i="6"/>
  <c r="K6" i="6"/>
  <c r="F6" i="6"/>
  <c r="H81" i="6"/>
  <c r="H150" i="6"/>
  <c r="F38" i="6"/>
  <c r="H89" i="6"/>
  <c r="H158" i="6"/>
  <c r="F30" i="6"/>
  <c r="L30" i="6" s="1"/>
  <c r="K30" i="6"/>
  <c r="F106" i="6"/>
  <c r="F107" i="6"/>
  <c r="K152" i="6"/>
  <c r="F152" i="6"/>
  <c r="L152" i="6" s="1"/>
  <c r="F98" i="6"/>
  <c r="L98" i="6" s="1"/>
  <c r="K98" i="6"/>
  <c r="F8" i="6"/>
  <c r="L8" i="6" s="1"/>
  <c r="K8" i="6"/>
  <c r="K122" i="6"/>
  <c r="F122" i="6"/>
  <c r="L122" i="6" s="1"/>
  <c r="H76" i="6"/>
  <c r="H145" i="6"/>
  <c r="F53" i="6"/>
  <c r="K53" i="6"/>
  <c r="H132" i="6"/>
  <c r="H63" i="6"/>
  <c r="H64" i="6"/>
  <c r="H133" i="6"/>
  <c r="K99" i="6"/>
  <c r="F99" i="6"/>
  <c r="L99" i="6" s="1"/>
  <c r="F37" i="6"/>
  <c r="J131" i="6"/>
  <c r="J62" i="6"/>
  <c r="F83" i="6"/>
  <c r="L83" i="6" s="1"/>
  <c r="K83" i="6"/>
  <c r="J143" i="6"/>
  <c r="J75" i="6"/>
  <c r="K29" i="6"/>
  <c r="F29" i="6"/>
  <c r="L29" i="6" s="1"/>
  <c r="F155" i="6"/>
  <c r="H149" i="6"/>
  <c r="H80" i="6"/>
  <c r="F33" i="6"/>
  <c r="F34" i="6"/>
  <c r="L34" i="6" s="1"/>
  <c r="K34" i="6"/>
  <c r="J140" i="6"/>
  <c r="J71" i="6"/>
  <c r="F86" i="6"/>
  <c r="J145" i="6"/>
  <c r="J76" i="6"/>
  <c r="H157" i="6"/>
  <c r="H88" i="6"/>
  <c r="J87" i="6"/>
  <c r="J156" i="6"/>
  <c r="J78" i="6"/>
  <c r="J147" i="6"/>
  <c r="F102" i="6"/>
  <c r="F103" i="6"/>
  <c r="L103" i="6" s="1"/>
  <c r="K103" i="6"/>
  <c r="H86" i="6"/>
  <c r="H155" i="6"/>
  <c r="J66" i="6"/>
  <c r="J135" i="6"/>
  <c r="H66" i="6"/>
  <c r="H135" i="6"/>
  <c r="H137" i="6"/>
  <c r="H68" i="6"/>
  <c r="K9" i="6"/>
  <c r="F9" i="6"/>
  <c r="L9" i="6" s="1"/>
  <c r="H140" i="6"/>
  <c r="H71" i="6"/>
  <c r="F141" i="6"/>
  <c r="L141" i="6" s="1"/>
  <c r="K141" i="6"/>
  <c r="H91" i="6" l="1"/>
  <c r="H160" i="6"/>
  <c r="L53" i="6"/>
  <c r="H153" i="6"/>
  <c r="H84" i="6"/>
  <c r="H62" i="6"/>
  <c r="H131" i="6"/>
  <c r="L6" i="6"/>
  <c r="J130" i="6"/>
  <c r="J61" i="6"/>
  <c r="H56" i="6"/>
  <c r="H125" i="6"/>
  <c r="F7" i="6"/>
  <c r="L7" i="6" s="1"/>
  <c r="K7" i="6"/>
  <c r="H130" i="6"/>
  <c r="H61" i="6"/>
  <c r="J35" i="6"/>
  <c r="J104" i="6"/>
  <c r="K73" i="6"/>
  <c r="F73" i="6"/>
  <c r="L73" i="6" s="1"/>
  <c r="J105" i="6"/>
  <c r="J36" i="6"/>
  <c r="F142" i="6"/>
  <c r="L142" i="6" s="1"/>
  <c r="K142" i="6"/>
  <c r="J85" i="6"/>
  <c r="J154" i="6"/>
  <c r="J133" i="6"/>
  <c r="J64" i="6"/>
  <c r="J60" i="6"/>
  <c r="J129" i="6"/>
  <c r="J137" i="6"/>
  <c r="J68" i="6"/>
  <c r="J56" i="6"/>
  <c r="J125" i="6"/>
  <c r="J153" i="6"/>
  <c r="J84" i="6"/>
  <c r="H159" i="6"/>
  <c r="H90" i="6"/>
  <c r="J90" i="6" l="1"/>
  <c r="J159" i="6"/>
  <c r="J91" i="6"/>
  <c r="J160" i="6"/>
  <c r="F58" i="6" l="1"/>
  <c r="F127" i="6"/>
  <c r="F101" i="6"/>
  <c r="F32" i="6"/>
  <c r="K31" i="6"/>
  <c r="F31" i="6"/>
  <c r="L31" i="6" s="1"/>
  <c r="F100" i="6"/>
  <c r="K100" i="6"/>
  <c r="F10" i="6"/>
  <c r="K78" i="6" l="1"/>
  <c r="F78" i="6"/>
  <c r="L78" i="6" s="1"/>
  <c r="F157" i="6"/>
  <c r="L157" i="6" s="1"/>
  <c r="K157" i="6"/>
  <c r="K104" i="6"/>
  <c r="F104" i="6"/>
  <c r="L104" i="6" s="1"/>
  <c r="F75" i="6"/>
  <c r="L75" i="6" s="1"/>
  <c r="K75" i="6"/>
  <c r="K59" i="6"/>
  <c r="F59" i="6"/>
  <c r="L59" i="6" s="1"/>
  <c r="F27" i="6"/>
  <c r="E6" i="7" s="1"/>
  <c r="K74" i="6"/>
  <c r="F74" i="6"/>
  <c r="L74" i="6" s="1"/>
  <c r="F128" i="6"/>
  <c r="L128" i="6" s="1"/>
  <c r="K128" i="6"/>
  <c r="F147" i="6"/>
  <c r="L147" i="6" s="1"/>
  <c r="K147" i="6"/>
  <c r="K144" i="6"/>
  <c r="F144" i="6"/>
  <c r="L144" i="6" s="1"/>
  <c r="L100" i="6"/>
  <c r="K87" i="6"/>
  <c r="F87" i="6"/>
  <c r="L87" i="6" s="1"/>
  <c r="K137" i="6"/>
  <c r="F137" i="6"/>
  <c r="L137" i="6" s="1"/>
  <c r="F124" i="6"/>
  <c r="L124" i="6" s="1"/>
  <c r="K124" i="6"/>
  <c r="F88" i="6"/>
  <c r="L88" i="6" s="1"/>
  <c r="K88" i="6"/>
  <c r="F55" i="6"/>
  <c r="L55" i="6" s="1"/>
  <c r="K55" i="6"/>
  <c r="K154" i="6"/>
  <c r="F154" i="6"/>
  <c r="L154" i="6" s="1"/>
  <c r="K105" i="6"/>
  <c r="F105" i="6"/>
  <c r="L105" i="6" s="1"/>
  <c r="F68" i="6"/>
  <c r="L68" i="6" s="1"/>
  <c r="K68" i="6"/>
  <c r="K85" i="6"/>
  <c r="F85" i="6"/>
  <c r="L85" i="6" s="1"/>
  <c r="F35" i="6"/>
  <c r="K35" i="6"/>
  <c r="F148" i="6"/>
  <c r="L148" i="6" s="1"/>
  <c r="K148" i="6"/>
  <c r="F125" i="6"/>
  <c r="L125" i="6" s="1"/>
  <c r="K125" i="6"/>
  <c r="F156" i="6"/>
  <c r="L156" i="6" s="1"/>
  <c r="K156" i="6"/>
  <c r="K36" i="6"/>
  <c r="F36" i="6"/>
  <c r="L36" i="6" s="1"/>
  <c r="K69" i="6"/>
  <c r="F69" i="6"/>
  <c r="L69" i="6" s="1"/>
  <c r="K79" i="6"/>
  <c r="F79" i="6"/>
  <c r="L79" i="6" s="1"/>
  <c r="F138" i="6"/>
  <c r="L138" i="6" s="1"/>
  <c r="K138" i="6"/>
  <c r="F143" i="6"/>
  <c r="L143" i="6" s="1"/>
  <c r="K143" i="6"/>
  <c r="K56" i="6"/>
  <c r="F56" i="6"/>
  <c r="L56" i="6" s="1"/>
  <c r="H106" i="6" l="1"/>
  <c r="K106" i="6"/>
  <c r="F119" i="6"/>
  <c r="E11" i="7" s="1"/>
  <c r="F80" i="6"/>
  <c r="L80" i="6" s="1"/>
  <c r="K80" i="6"/>
  <c r="F50" i="6"/>
  <c r="E8" i="7" s="1"/>
  <c r="L35" i="6"/>
  <c r="K149" i="6"/>
  <c r="F149" i="6"/>
  <c r="L149" i="6" s="1"/>
  <c r="F131" i="6"/>
  <c r="L131" i="6" s="1"/>
  <c r="K131" i="6"/>
  <c r="H107" i="6"/>
  <c r="L107" i="6" s="1"/>
  <c r="K107" i="6"/>
  <c r="H37" i="6"/>
  <c r="K37" i="6"/>
  <c r="F6" i="7"/>
  <c r="H38" i="6"/>
  <c r="L38" i="6" s="1"/>
  <c r="K38" i="6"/>
  <c r="F62" i="6"/>
  <c r="L62" i="6" s="1"/>
  <c r="K62" i="6"/>
  <c r="F8" i="7" l="1"/>
  <c r="J32" i="6"/>
  <c r="K32" i="6"/>
  <c r="H50" i="6"/>
  <c r="G8" i="7" s="1"/>
  <c r="H8" i="7" s="1"/>
  <c r="L37" i="6"/>
  <c r="J102" i="6"/>
  <c r="L102" i="6" s="1"/>
  <c r="K102" i="6"/>
  <c r="F136" i="6"/>
  <c r="L136" i="6" s="1"/>
  <c r="K136" i="6"/>
  <c r="F11" i="7"/>
  <c r="J101" i="6"/>
  <c r="K101" i="6"/>
  <c r="H119" i="6"/>
  <c r="G11" i="7" s="1"/>
  <c r="H11" i="7" s="1"/>
  <c r="L106" i="6"/>
  <c r="K139" i="6"/>
  <c r="F139" i="6"/>
  <c r="L139" i="6" s="1"/>
  <c r="H10" i="6"/>
  <c r="K10" i="6"/>
  <c r="F67" i="6"/>
  <c r="L67" i="6" s="1"/>
  <c r="K67" i="6"/>
  <c r="J33" i="6"/>
  <c r="L33" i="6" s="1"/>
  <c r="K33" i="6"/>
  <c r="H58" i="6"/>
  <c r="H127" i="6"/>
  <c r="F70" i="6"/>
  <c r="L70" i="6" s="1"/>
  <c r="K70" i="6"/>
  <c r="H165" i="6" l="1"/>
  <c r="G12" i="7" s="1"/>
  <c r="H12" i="7" s="1"/>
  <c r="G10" i="7" s="1"/>
  <c r="H10" i="7" s="1"/>
  <c r="H96" i="6"/>
  <c r="G9" i="7" s="1"/>
  <c r="H9" i="7" s="1"/>
  <c r="G7" i="7" s="1"/>
  <c r="H7" i="7" s="1"/>
  <c r="J119" i="6"/>
  <c r="I11" i="7" s="1"/>
  <c r="J11" i="7" s="1"/>
  <c r="L11" i="7" s="1"/>
  <c r="L101" i="6"/>
  <c r="L119" i="6" s="1"/>
  <c r="J50" i="6"/>
  <c r="I8" i="7" s="1"/>
  <c r="J8" i="7" s="1"/>
  <c r="L8" i="7" s="1"/>
  <c r="L32" i="6"/>
  <c r="L50" i="6" s="1"/>
  <c r="H27" i="6"/>
  <c r="G6" i="7" s="1"/>
  <c r="L10" i="6"/>
  <c r="L27" i="6" s="1"/>
  <c r="K11" i="7" l="1"/>
  <c r="H6" i="7"/>
  <c r="K6" i="7"/>
  <c r="J86" i="6"/>
  <c r="L86" i="6" s="1"/>
  <c r="K86" i="6"/>
  <c r="K134" i="6"/>
  <c r="F134" i="6"/>
  <c r="K54" i="6"/>
  <c r="F54" i="6"/>
  <c r="F123" i="6"/>
  <c r="L123" i="6" s="1"/>
  <c r="K123" i="6"/>
  <c r="K133" i="6"/>
  <c r="F133" i="6"/>
  <c r="L133" i="6" s="1"/>
  <c r="K64" i="6"/>
  <c r="F64" i="6"/>
  <c r="L64" i="6" s="1"/>
  <c r="J58" i="6"/>
  <c r="K58" i="6"/>
  <c r="K8" i="7"/>
  <c r="J155" i="6"/>
  <c r="L155" i="6" s="1"/>
  <c r="K155" i="6"/>
  <c r="J127" i="6"/>
  <c r="K127" i="6"/>
  <c r="F65" i="6"/>
  <c r="L65" i="6" s="1"/>
  <c r="K65" i="6"/>
  <c r="L134" i="6" l="1"/>
  <c r="L54" i="6"/>
  <c r="J96" i="6"/>
  <c r="I9" i="7" s="1"/>
  <c r="J9" i="7" s="1"/>
  <c r="I7" i="7" s="1"/>
  <c r="J7" i="7" s="1"/>
  <c r="L58" i="6"/>
  <c r="J165" i="6"/>
  <c r="I12" i="7" s="1"/>
  <c r="J12" i="7" s="1"/>
  <c r="I10" i="7" s="1"/>
  <c r="J10" i="7" s="1"/>
  <c r="L127" i="6"/>
  <c r="G5" i="7"/>
  <c r="H5" i="7" s="1"/>
  <c r="L6" i="7"/>
  <c r="I5" i="7" l="1"/>
  <c r="J5" i="7" s="1"/>
  <c r="J27" i="7" s="1"/>
  <c r="H27" i="7"/>
  <c r="E8" i="8"/>
  <c r="F145" i="6"/>
  <c r="L145" i="6" s="1"/>
  <c r="K145" i="6"/>
  <c r="K76" i="6"/>
  <c r="F76" i="6"/>
  <c r="L76" i="6" s="1"/>
  <c r="E11" i="8" l="1"/>
  <c r="E9" i="8"/>
  <c r="E10" i="8" s="1"/>
  <c r="F81" i="6" l="1"/>
  <c r="L81" i="6" s="1"/>
  <c r="K81" i="6"/>
  <c r="F89" i="6"/>
  <c r="L89" i="6" s="1"/>
  <c r="K89" i="6"/>
  <c r="F132" i="6"/>
  <c r="L132" i="6" s="1"/>
  <c r="K132" i="6"/>
  <c r="K150" i="6"/>
  <c r="F150" i="6"/>
  <c r="L150" i="6" s="1"/>
  <c r="K158" i="6"/>
  <c r="F158" i="6"/>
  <c r="L158" i="6" s="1"/>
  <c r="F63" i="6"/>
  <c r="L63" i="6" s="1"/>
  <c r="K63" i="6"/>
  <c r="E13" i="8"/>
  <c r="E12" i="8"/>
  <c r="F90" i="6" l="1"/>
  <c r="L90" i="6" s="1"/>
  <c r="K90" i="6"/>
  <c r="K159" i="6"/>
  <c r="F159" i="6"/>
  <c r="L159" i="6" s="1"/>
  <c r="F160" i="6"/>
  <c r="L160" i="6" s="1"/>
  <c r="K160" i="6"/>
  <c r="K91" i="6"/>
  <c r="F91" i="6"/>
  <c r="L91" i="6" s="1"/>
  <c r="F60" i="6"/>
  <c r="K60" i="6"/>
  <c r="K66" i="6"/>
  <c r="F66" i="6"/>
  <c r="L66" i="6" s="1"/>
  <c r="F130" i="6"/>
  <c r="L130" i="6" s="1"/>
  <c r="K130" i="6"/>
  <c r="K61" i="6"/>
  <c r="F61" i="6"/>
  <c r="L61" i="6" s="1"/>
  <c r="K140" i="6"/>
  <c r="F140" i="6"/>
  <c r="L140" i="6" s="1"/>
  <c r="K71" i="6"/>
  <c r="F71" i="6"/>
  <c r="L71" i="6" s="1"/>
  <c r="K129" i="6"/>
  <c r="F129" i="6"/>
  <c r="F135" i="6"/>
  <c r="L135" i="6" s="1"/>
  <c r="K135" i="6"/>
  <c r="L60" i="6" l="1"/>
  <c r="L129" i="6"/>
  <c r="F84" i="6" l="1"/>
  <c r="K84" i="6"/>
  <c r="F153" i="6"/>
  <c r="K153" i="6"/>
  <c r="L153" i="6" l="1"/>
  <c r="L165" i="6" s="1"/>
  <c r="F165" i="6"/>
  <c r="E12" i="7" s="1"/>
  <c r="L84" i="6"/>
  <c r="L96" i="6" s="1"/>
  <c r="F96" i="6"/>
  <c r="E9" i="7" s="1"/>
  <c r="F9" i="7" l="1"/>
  <c r="K9" i="7"/>
  <c r="F12" i="7"/>
  <c r="K12" i="7"/>
  <c r="L12" i="7" l="1"/>
  <c r="E10" i="7"/>
  <c r="L9" i="7"/>
  <c r="E7" i="7"/>
  <c r="K7" i="7" l="1"/>
  <c r="F7" i="7"/>
  <c r="K10" i="7"/>
  <c r="F10" i="7"/>
  <c r="L10" i="7" s="1"/>
  <c r="L7" i="7" l="1"/>
  <c r="E5" i="7"/>
  <c r="F5" i="7" l="1"/>
  <c r="K5" i="7"/>
  <c r="E4" i="8" l="1"/>
  <c r="E7" i="8" s="1"/>
  <c r="L5" i="7"/>
  <c r="L27" i="7" s="1"/>
  <c r="F27" i="7"/>
  <c r="E15" i="8" l="1"/>
  <c r="E14" i="8"/>
  <c r="E17" i="8"/>
  <c r="E16" i="8"/>
  <c r="E19" i="8" l="1"/>
  <c r="E20" i="8" s="1"/>
  <c r="E21" i="8" s="1"/>
  <c r="E23" i="8" s="1"/>
  <c r="E24" i="8" s="1"/>
  <c r="E25" i="8" s="1"/>
  <c r="E26" i="8" s="1"/>
</calcChain>
</file>

<file path=xl/sharedStrings.xml><?xml version="1.0" encoding="utf-8"?>
<sst xmlns="http://schemas.openxmlformats.org/spreadsheetml/2006/main" count="1752" uniqueCount="389">
  <si>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</si>
  <si>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</si>
  <si>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</si>
  <si>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</si>
  <si>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</si>
  <si>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</si>
  <si>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</si>
  <si>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</si>
  <si>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</si>
  <si>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</si>
  <si>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</si>
  <si>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</si>
  <si>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</si>
  <si>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</si>
  <si>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</si>
  <si>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</si>
  <si>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</si>
  <si>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</si>
  <si>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</si>
  <si>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</si>
  <si>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</si>
  <si>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</si>
  <si>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</si>
  <si>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</si>
  <si>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</si>
  <si>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</si>
  <si>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</si>
  <si>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</si>
  <si>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</si>
  <si>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</si>
  <si>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</si>
  <si>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</si>
  <si>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</si>
  <si>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</si>
  <si>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</si>
  <si>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</si>
  <si>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</si>
  <si>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</si>
  <si>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</si>
  <si>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</si>
  <si>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</si>
  <si>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</si>
  <si>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</si>
  <si>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</si>
  <si>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</si>
  <si>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</si>
  <si>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</si>
  <si>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</si>
  <si>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</si>
  <si>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</si>
  <si>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</si>
  <si>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</si>
  <si>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</si>
  <si>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가 설 공 사</t>
  </si>
  <si>
    <t>0101</t>
  </si>
  <si>
    <t>구조부 먹매김</t>
  </si>
  <si>
    <t>일반</t>
  </si>
  <si>
    <t>M2</t>
  </si>
  <si>
    <t>5D5B536B7D432CF96D99E9BD93F758</t>
  </si>
  <si>
    <t>T</t>
  </si>
  <si>
    <t>F</t>
  </si>
  <si>
    <t>01015D5B536B7D432CF96D99E9BD93F758</t>
  </si>
  <si>
    <t>건축물보양</t>
  </si>
  <si>
    <t>플라베니아</t>
  </si>
  <si>
    <t>5D5B536B7D432CC998177A129D1D58</t>
  </si>
  <si>
    <t>01015D5B536B7D432CC998177A129D1D58</t>
  </si>
  <si>
    <t>건축물 현장정리</t>
  </si>
  <si>
    <t>목조, 철골조, 조적조</t>
  </si>
  <si>
    <t>5D5B536B7D780A39344848C5987238</t>
  </si>
  <si>
    <t>01015D5B536B7D780A39344848C5987238</t>
  </si>
  <si>
    <t>준공청소</t>
  </si>
  <si>
    <t>5D5B536B7D205D991A1FA8E99C09B8</t>
  </si>
  <si>
    <t>01015D5B536B7D205D991A1FA8E99C09B8</t>
  </si>
  <si>
    <t>강관 조립말비계(이동식)설치 및 해체</t>
  </si>
  <si>
    <t>높이 2m, 3개월</t>
  </si>
  <si>
    <t>대</t>
  </si>
  <si>
    <t>5D5B536E7A9B669965810332993208</t>
  </si>
  <si>
    <t>01015D5B536E7A9B669965810332993208</t>
  </si>
  <si>
    <t>[ 합           계 ]</t>
  </si>
  <si>
    <t>TOTAL</t>
  </si>
  <si>
    <t>0102  지 상 2 층</t>
  </si>
  <si>
    <t>0102</t>
  </si>
  <si>
    <t>010201  철 거 공 사</t>
  </si>
  <si>
    <t>010201</t>
  </si>
  <si>
    <t>마루틀 및 마루널 철거</t>
  </si>
  <si>
    <t>해체재 재사용 안 함</t>
  </si>
  <si>
    <t>5D5A538274188D39469D1CA1984158</t>
  </si>
  <si>
    <t>0102015D5A538274188D39469D1CA1984158</t>
  </si>
  <si>
    <t>타일 해체</t>
  </si>
  <si>
    <t>압착붙이기, 접착붙이기</t>
  </si>
  <si>
    <t>5D5A538274188D3947AA938C91E2D8</t>
  </si>
  <si>
    <t>0102015D5A538274188D3947AA938C91E2D8</t>
  </si>
  <si>
    <t>벽체철거</t>
  </si>
  <si>
    <t>경량벽체</t>
  </si>
  <si>
    <t>5DC0236B731B014904E656F89BAE08</t>
  </si>
  <si>
    <t>0102015DC0236B731B014904E656F89BAE08</t>
  </si>
  <si>
    <t>0.5B 조적벽</t>
  </si>
  <si>
    <t>5DC0236B731B7439D268B28B978A78</t>
  </si>
  <si>
    <t>0102015DC0236B731B7439D268B28B978A78</t>
  </si>
  <si>
    <t>1.0B 조적벽</t>
  </si>
  <si>
    <t>5DC0236B731B7429CB76FB789A54F8</t>
  </si>
  <si>
    <t>0102015DC0236B731B7429CB76FB789A54F8</t>
  </si>
  <si>
    <t>떠붙이기</t>
  </si>
  <si>
    <t>5D5A538274188D3947AA938C91D068</t>
  </si>
  <si>
    <t>0102015D5A538274188D3947AA938C91D068</t>
  </si>
  <si>
    <t>천정철거</t>
  </si>
  <si>
    <t>골조+텍스</t>
  </si>
  <si>
    <t>5DC0236B730AAC99F587513F9E0AE8</t>
  </si>
  <si>
    <t>0102015DC0236B730AAC99F587513F9E0AE8</t>
  </si>
  <si>
    <t>마감재</t>
  </si>
  <si>
    <t>5DC0236B730A81C961E73EB6989AB8</t>
  </si>
  <si>
    <t>0102015DC0236B730A81C961E73EB6989AB8</t>
  </si>
  <si>
    <t>DOOR/FRAME 철거</t>
  </si>
  <si>
    <t>900*2100</t>
  </si>
  <si>
    <t>SET</t>
  </si>
  <si>
    <t>5DC0236B731B014904E656F89BAE78</t>
  </si>
  <si>
    <t>0102015DC0236B731B014904E656F89BAE78</t>
  </si>
  <si>
    <t>1800*2100</t>
  </si>
  <si>
    <t>5DC0236B731B014904E656F89BAE68</t>
  </si>
  <si>
    <t>0102015DC0236B731B014904E656F89BAE68</t>
  </si>
  <si>
    <t>010202  운 동 재 활 실 습 실</t>
  </si>
  <si>
    <t>010202</t>
  </si>
  <si>
    <t>[바 닥 공 사]</t>
  </si>
  <si>
    <t>바탕처리</t>
  </si>
  <si>
    <t>보통, 바닥</t>
  </si>
  <si>
    <t>5D5BC32D7642038902BF68C9958BC8</t>
  </si>
  <si>
    <t>0102025D5BC32D7642038902BF68C9958BC8</t>
  </si>
  <si>
    <t>몰탈타설</t>
  </si>
  <si>
    <t>THK:80MM</t>
  </si>
  <si>
    <t>5DC043B67119F7A91C71F2E19BF2E8</t>
  </si>
  <si>
    <t>0102025DC043B67119F7A91C71F2E19BF2E8</t>
  </si>
  <si>
    <t>DECO TILE/깔기 VT-01</t>
  </si>
  <si>
    <t>600*600*5T</t>
  </si>
  <si>
    <t>5DC0539C744D8F1946E221C0935538</t>
  </si>
  <si>
    <t>0102025DC0539C744D8F1946E221C0935538</t>
  </si>
  <si>
    <t>스테인리스재료분리대</t>
  </si>
  <si>
    <t>바닥, W25*H20*1.5t</t>
  </si>
  <si>
    <t>M</t>
  </si>
  <si>
    <t>5D5BB3DF7320A559D06A5C5195B768</t>
  </si>
  <si>
    <t>0102025D5BB3DF7320A559D06A5C5195B768</t>
  </si>
  <si>
    <t>[벽 체 공 사]</t>
  </si>
  <si>
    <t>METAL STUD</t>
  </si>
  <si>
    <t>D:50</t>
  </si>
  <si>
    <t>5DC0031D7003A889B1569D1A9E57D8</t>
  </si>
  <si>
    <t>0102025DC0031D7003A889B1569D1A9E57D8</t>
  </si>
  <si>
    <t>석고보드/붙이기</t>
  </si>
  <si>
    <t>THK:9.5MM*2PLY</t>
  </si>
  <si>
    <t>5DC0031879FBE5D9E112F8FE9A4028</t>
  </si>
  <si>
    <t>0102025DC0031879FBE5D9E112F8FE9A4028</t>
  </si>
  <si>
    <t>ST'L EDGE FRAME</t>
  </si>
  <si>
    <t>10*90</t>
  </si>
  <si>
    <t>5DC013077297CF4990CD4337989FC8</t>
  </si>
  <si>
    <t>0102025DC013077297CF4990CD4337989FC8</t>
  </si>
  <si>
    <t>10*390</t>
  </si>
  <si>
    <t>5DC013077297CF4990CD4337989F38</t>
  </si>
  <si>
    <t>0102025DC013077297CF4990CD4337989F38</t>
  </si>
  <si>
    <t>ALL PUTTY</t>
  </si>
  <si>
    <t>벽체면</t>
  </si>
  <si>
    <t>5DC0638574C995F9600027B09747F8</t>
  </si>
  <si>
    <t>0102025DC0638574C995F9600027B09747F8</t>
  </si>
  <si>
    <t>PAINT PT-01</t>
  </si>
  <si>
    <t>5DC06386755B912914B5FE779FF4D8</t>
  </si>
  <si>
    <t>0102025DC06386755B912914B5FE779FF4D8</t>
  </si>
  <si>
    <t>각파이프 구조틀</t>
  </si>
  <si>
    <t>ㅁPIPE 30*30 1.6T DOUBLE</t>
  </si>
  <si>
    <t>5DC013037B28D2C9475AFA4F952AD8</t>
  </si>
  <si>
    <t>0102025DC013037B28D2C9475AFA4F952AD8</t>
  </si>
  <si>
    <t>합판/취부</t>
  </si>
  <si>
    <t>THK:9MM*2PLY</t>
  </si>
  <si>
    <t>5DC073EA77821179A3E6369F9D2FA8</t>
  </si>
  <si>
    <t>0102025DC073EA77821179A3E6369F9D2FA8</t>
  </si>
  <si>
    <t>ST'L 간접등박스</t>
  </si>
  <si>
    <t>75+75</t>
  </si>
  <si>
    <t>5DC013077297CF4990CD4337989F28</t>
  </si>
  <si>
    <t>0102025DC013077297CF4990CD4337989F28</t>
  </si>
  <si>
    <t>MIRROR GL-01</t>
  </si>
  <si>
    <t>THK:5MM</t>
  </si>
  <si>
    <t>5DC0B30270735BC9AD2F6834954F08</t>
  </si>
  <si>
    <t>0102025DC0B30270735BC9AD2F6834954F08</t>
  </si>
  <si>
    <t>SST'L 몰딩 MT-01</t>
  </si>
  <si>
    <t>벽, W15*H20*1.2t</t>
  </si>
  <si>
    <t>5D5BB3DF7320A559D33FC28299D0D8</t>
  </si>
  <si>
    <t>0102025D5BB3DF7320A559D33FC28299D0D8</t>
  </si>
  <si>
    <t>시멘트보드/마감 CB-01</t>
  </si>
  <si>
    <t>5DC073E87490098946BBE9AD9A2688</t>
  </si>
  <si>
    <t>0102025DC073E87490098946BBE9AD9A2688</t>
  </si>
  <si>
    <t>SST'L BASE MT-01</t>
  </si>
  <si>
    <t>H:100</t>
  </si>
  <si>
    <t>5DC013007FFEFD69100D953E919B28</t>
  </si>
  <si>
    <t>0102025DC013007FFEFD69100D953E919B28</t>
  </si>
  <si>
    <t>BASE PAINT PT-02</t>
  </si>
  <si>
    <t>5DC073F17A9A39A990771B209D5788</t>
  </si>
  <si>
    <t>0102025DC073F17A9A39A990771B209D5788</t>
  </si>
  <si>
    <t>ST'L HANDRAIL</t>
  </si>
  <si>
    <t>H:900</t>
  </si>
  <si>
    <t>5DC01318740C0E098B2B5953928008</t>
  </si>
  <si>
    <t>0102025DC01318740C0E098B2B5953928008</t>
  </si>
  <si>
    <t>원목 손스침 WD-01</t>
  </si>
  <si>
    <t>40*50</t>
  </si>
  <si>
    <t>5DC01318740C0E098B2B5953928018</t>
  </si>
  <si>
    <t>0102025DC01318740C0E098B2B5953928018</t>
  </si>
  <si>
    <t>인조석선반 AM-01</t>
  </si>
  <si>
    <t>THK:12MM W:380</t>
  </si>
  <si>
    <t>5DC1038E701200B91AF7114F9DC3A8</t>
  </si>
  <si>
    <t>0102025DC1038E701200B91AF7114F9DC3A8</t>
  </si>
  <si>
    <t>시스템 창호</t>
  </si>
  <si>
    <t>W:1000*H:1190</t>
  </si>
  <si>
    <t>5DC0B30270735BC9AD2F6834954F38</t>
  </si>
  <si>
    <t>0102025DC0B30270735BC9AD2F6834954F38</t>
  </si>
  <si>
    <t>GLASS DOOR/FRAME GD-01</t>
  </si>
  <si>
    <t>1820*2100</t>
  </si>
  <si>
    <t>5DC0A31C7D392389FE74AE9C99CFB8</t>
  </si>
  <si>
    <t>0102025DC0A31C7D392389FE74AE9C99CFB8</t>
  </si>
  <si>
    <t>-수벽조성-</t>
  </si>
  <si>
    <t>ㅁPIPE 30*30 1.6T</t>
  </si>
  <si>
    <t>5DC013037B28E339B9B1857D9632E8</t>
  </si>
  <si>
    <t>0102025DC013037B28E339B9B1857D9632E8</t>
  </si>
  <si>
    <t>5DC0031879FBE5D9E112F8FE9A4018</t>
  </si>
  <si>
    <t>0102025DC0031879FBE5D9E112F8FE9A4018</t>
  </si>
  <si>
    <t>5DC0638574C995F9600027B09747C8</t>
  </si>
  <si>
    <t>0102025DC0638574C995F9600027B09747C8</t>
  </si>
  <si>
    <t>PAINT PT-02</t>
  </si>
  <si>
    <t>5DC06386755B912914B5FE7492A068</t>
  </si>
  <si>
    <t>0102025DC06386755B912914B5FE7492A068</t>
  </si>
  <si>
    <t>[천 정 공 사]</t>
  </si>
  <si>
    <t>광목천감싸기</t>
  </si>
  <si>
    <t>5DC063807CA5FFE9FD2856769AFEF8</t>
  </si>
  <si>
    <t>0102025DC063807CA5FFE9FD2856769AFEF8</t>
  </si>
  <si>
    <t>노출도장 PT-01</t>
  </si>
  <si>
    <t>5DC063807C8916A96B67B3809C27F8</t>
  </si>
  <si>
    <t>0102025DC063807C8916A96B67B3809C27F8</t>
  </si>
  <si>
    <t>5DC013037B28E339B9B1857D9632D8</t>
  </si>
  <si>
    <t>0102025DC013037B28E339B9B1857D9632D8</t>
  </si>
  <si>
    <t>석고보드/천정붙이기</t>
  </si>
  <si>
    <t>5DC0031879CEAFC9B7B139E39425D8</t>
  </si>
  <si>
    <t>0102025DC0031879CEAFC9B7B139E39425D8</t>
  </si>
  <si>
    <t>AL몰딩 설치</t>
  </si>
  <si>
    <t>W형, 15*15*15*15*1.0mm</t>
  </si>
  <si>
    <t>5D5BB3D1757C06298ED2B240933788</t>
  </si>
  <si>
    <t>0102025D5BB3D1757C06298ED2B240933788</t>
  </si>
  <si>
    <t>천정면</t>
  </si>
  <si>
    <t>5DC0638574F6EC498A5067BF96ABF8</t>
  </si>
  <si>
    <t>0102025DC0638574F6EC498A5067BF96ABF8</t>
  </si>
  <si>
    <t>5DC063867565FF595216CCF992A078</t>
  </si>
  <si>
    <t>0102025DC063867565FF595216CCF992A078</t>
  </si>
  <si>
    <t>100+50</t>
  </si>
  <si>
    <t>5DC0130772F84B9990D98CF59E5328</t>
  </si>
  <si>
    <t>0102025DC0130772F84B9990D98CF59E5328</t>
  </si>
  <si>
    <t>ST'L 커튼박스</t>
  </si>
  <si>
    <t>300+80+120+120+120+50</t>
  </si>
  <si>
    <t>5DC0130772DD99192E3F446B9CF018</t>
  </si>
  <si>
    <t>0102025DC0130772DD99192E3F446B9CF018</t>
  </si>
  <si>
    <t>0103  지 상 3 층</t>
  </si>
  <si>
    <t>0103</t>
  </si>
  <si>
    <t>010301  철 거 공 사</t>
  </si>
  <si>
    <t>010301</t>
  </si>
  <si>
    <t>0103015D5A538274188D39469D1CA1984158</t>
  </si>
  <si>
    <t>0103015D5A538274188D3947AA938C91E2D8</t>
  </si>
  <si>
    <t>0103015DC0236B731B014904E656F89BAE08</t>
  </si>
  <si>
    <t>0103015DC0236B731B7439D268B28B978A78</t>
  </si>
  <si>
    <t>0103015DC0236B731B7429CB76FB789A54F8</t>
  </si>
  <si>
    <t>0103015D5A538274188D3947AA938C91D068</t>
  </si>
  <si>
    <t>0103015DC0236B730AAC99F587513F9E0AE8</t>
  </si>
  <si>
    <t>0103015DC0236B730A81C961E73EB6989AB8</t>
  </si>
  <si>
    <t>0103015DC0236B731B014904E656F89BAE78</t>
  </si>
  <si>
    <t>0103015DC0236B731B014904E656F89BAE68</t>
  </si>
  <si>
    <t>010302  동 아 리 연 습 실</t>
  </si>
  <si>
    <t>010302</t>
  </si>
  <si>
    <t>0103025D5BC32D7642038902BF68C9958BC8</t>
  </si>
  <si>
    <t>0103025DC043B67119F7A91C71F2E19BF2E8</t>
  </si>
  <si>
    <t>0103025DC0539C744D8F1946E221C0935538</t>
  </si>
  <si>
    <t>0103025D5BB3DF7320A559D06A5C5195B768</t>
  </si>
  <si>
    <t>0103025DC0031D7003A889B1569D1A9E57D8</t>
  </si>
  <si>
    <t>0103025DC0031879FBE5D9E112F8FE9A4028</t>
  </si>
  <si>
    <t>0103025DC013077297CF4990CD4337989FC8</t>
  </si>
  <si>
    <t>0103025DC013077297CF4990CD4337989F38</t>
  </si>
  <si>
    <t>0103025DC0638574C995F9600027B09747F8</t>
  </si>
  <si>
    <t>0103025DC06386755B912914B5FE779FF4D8</t>
  </si>
  <si>
    <t>0103025DC013037B28D2C9475AFA4F952AD8</t>
  </si>
  <si>
    <t>0103025DC073EA77821179A3E6369F9D2FA8</t>
  </si>
  <si>
    <t>0103025DC013077297CF4990CD4337989F28</t>
  </si>
  <si>
    <t>0103025DC0B30270735BC9AD2F6834954F08</t>
  </si>
  <si>
    <t>0103025D5BB3DF7320A559D33FC28299D0D8</t>
  </si>
  <si>
    <t>0103025DC073E87490098946BBE9AD9A2688</t>
  </si>
  <si>
    <t>0103025DC013007FFEFD69100D953E919B28</t>
  </si>
  <si>
    <t>0103025DC073F17A9A39A990771B209D5788</t>
  </si>
  <si>
    <t>0103025DC01318740C0E098B2B5953928008</t>
  </si>
  <si>
    <t>0103025DC01318740C0E098B2B5953928018</t>
  </si>
  <si>
    <t>0103025DC0B30270735BC9AD2F6834954F38</t>
  </si>
  <si>
    <t>0103025DC1038E701200B91AF7114F9DC3A8</t>
  </si>
  <si>
    <t>0103025DC0A31C7D392389FE74AE9C99CFB8</t>
  </si>
  <si>
    <t>0103025DC013037B28E339B9B1857D9632E8</t>
  </si>
  <si>
    <t>0103025DC0031879FBE5D9E112F8FE9A4018</t>
  </si>
  <si>
    <t>0103025DC0638574C995F9600027B09747C8</t>
  </si>
  <si>
    <t>0103025DC06386755B912914B5FE7492A068</t>
  </si>
  <si>
    <t>0103025DC063807CA5FFE9FD2856769AFEF8</t>
  </si>
  <si>
    <t>0103025DC063807C8916A96B67B3809C27F8</t>
  </si>
  <si>
    <t>0103025DC013037B28E339B9B1857D9632D8</t>
  </si>
  <si>
    <t>0103025DC0031879CEAFC9B7B139E39425D8</t>
  </si>
  <si>
    <t>0103025D5BB3D1757C06298ED2B240933788</t>
  </si>
  <si>
    <t>0103025DC0638574F6EC498A5067BF96ABF8</t>
  </si>
  <si>
    <t>0103025DC063867565FF595216CCF992A078</t>
  </si>
  <si>
    <t>0103025DC0130772F84B9990D98CF59E5328</t>
  </si>
  <si>
    <t>0103025DC0130772DD99192E3F446B9CF018</t>
  </si>
  <si>
    <t>0104  폐 기 물 처 리</t>
  </si>
  <si>
    <t>0104</t>
  </si>
  <si>
    <t>6</t>
  </si>
  <si>
    <t>혼합건설폐기물</t>
  </si>
  <si>
    <t>불연성 건설폐기물에 가연성 5% 이하 혼합</t>
  </si>
  <si>
    <t>TON</t>
  </si>
  <si>
    <t>5D16939473A33BF9A1E4DF539DC55FF0986BB8</t>
  </si>
  <si>
    <t>01045D16939473A33BF9A1E4DF539DC55FF0986BB8</t>
  </si>
  <si>
    <t>혼합건설폐기물 상차비 및 운반비</t>
  </si>
  <si>
    <t>24톤 암롤트럭, 30km</t>
  </si>
  <si>
    <t>5D16939473A33BF9A1E4DF539DD7ADBDC8A5D3</t>
  </si>
  <si>
    <t>01045D16939473A33BF9A1E4DF539DD7ADBDC8A5D3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</si>
  <si>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</si>
  <si>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</si>
  <si>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</si>
  <si>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</si>
  <si>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</si>
  <si>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</si>
  <si>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</si>
  <si>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</si>
  <si>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</si>
  <si>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</si>
  <si>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</si>
  <si>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</si>
  <si>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</si>
  <si>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</si>
  <si>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</si>
  <si>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</si>
  <si>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</si>
  <si>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</si>
  <si>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</si>
  <si>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</si>
  <si>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</si>
  <si>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</si>
  <si>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</si>
  <si>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</si>
  <si>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</si>
  <si>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</si>
  <si>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</si>
  <si>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</si>
  <si>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</si>
  <si>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</si>
  <si>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</si>
  <si>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</si>
  <si>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</si>
  <si>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</si>
  <si>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</si>
  <si>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</si>
  <si>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</si>
  <si>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</si>
  <si>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</si>
  <si>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</si>
  <si>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</si>
  <si>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</si>
  <si>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</si>
  <si>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</si>
  <si>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</si>
  <si>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</si>
  <si>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</si>
  <si>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</si>
  <si>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</si>
  <si>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</si>
  <si>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</si>
  <si>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</si>
  <si>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</si>
  <si>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 기 물 처 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</si>
  <si>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</si>
  <si>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</si>
  <si>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</si>
  <si>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</si>
  <si>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</si>
  <si>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</si>
  <si>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</si>
  <si>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</si>
  <si>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</si>
  <si>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[ 부천대학교 한길체육관 2-3층 개선공사 ]</t>
    <phoneticPr fontId="1" type="noConversion"/>
  </si>
  <si>
    <t>01  부천대학교 한길체육관 2층,3층</t>
    <phoneticPr fontId="1" type="noConversion"/>
  </si>
  <si>
    <t>[ 부천대학교 한길체육관 2-3층 개선공사 ]</t>
    <phoneticPr fontId="1" type="noConversion"/>
  </si>
  <si>
    <t>[바 닥 공 사]</t>
    <phoneticPr fontId="1" type="noConversion"/>
  </si>
  <si>
    <t>[벽 체 공 사]</t>
    <phoneticPr fontId="1" type="noConversion"/>
  </si>
  <si>
    <t>-수벽조성-</t>
    <phoneticPr fontId="1" type="noConversion"/>
  </si>
  <si>
    <t>[천 정 공 사]</t>
    <phoneticPr fontId="1" type="noConversion"/>
  </si>
  <si>
    <t xml:space="preserve"> </t>
    <phoneticPr fontId="1" type="noConversion"/>
  </si>
  <si>
    <t>금액 : 원(￦)</t>
    <phoneticPr fontId="1" type="noConversion"/>
  </si>
  <si>
    <t>공사명 : 부천대학교 한길체육관 강의실 개선공사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</si>
</sst>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[DBNum4][$-412]General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thin">
        <color theme="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3" fillId="0" borderId="2" xfId="0" quotePrefix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center" vertical="center" wrapText="1"/>
    </xf>
    <xf numFmtId="0" fontId="3" fillId="3" borderId="8" xfId="0" quotePrefix="1" applyFont="1" applyFill="1" applyBorder="1" applyAlignment="1">
      <alignment horizontal="center" vertical="center" wrapText="1"/>
    </xf>
    <xf numFmtId="176" fontId="3" fillId="0" borderId="2" xfId="0" applyNumberFormat="1" applyFont="1" applyBorder="1" applyAlignment="1">
      <alignment vertical="center" wrapText="1"/>
    </xf>
    <xf numFmtId="0" fontId="3" fillId="0" borderId="9" xfId="0" quotePrefix="1" applyFont="1" applyBorder="1" applyAlignment="1">
      <alignment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176" fontId="4" fillId="0" borderId="12" xfId="0" applyNumberFormat="1" applyFont="1" applyBorder="1" applyAlignment="1">
      <alignment vertical="center" wrapText="1"/>
    </xf>
    <xf numFmtId="177" fontId="3" fillId="0" borderId="12" xfId="0" quotePrefix="1" applyNumberFormat="1" applyFont="1" applyBorder="1" applyAlignment="1">
      <alignment vertical="center" wrapText="1"/>
    </xf>
    <xf numFmtId="0" fontId="3" fillId="0" borderId="13" xfId="0" quotePrefix="1" applyFont="1" applyBorder="1" applyAlignment="1">
      <alignment vertical="center" wrapText="1"/>
    </xf>
    <xf numFmtId="0" fontId="0" fillId="0" borderId="18" xfId="0" quotePrefix="1" applyFont="1" applyBorder="1" applyAlignment="1">
      <alignment vertical="center"/>
    </xf>
    <xf numFmtId="0" fontId="2" fillId="0" borderId="14" xfId="0" quotePrefix="1" applyFont="1" applyBorder="1" applyAlignment="1">
      <alignment horizontal="centerContinuous" vertical="center"/>
    </xf>
    <xf numFmtId="0" fontId="2" fillId="0" borderId="15" xfId="0" applyFont="1" applyBorder="1" applyAlignment="1">
      <alignment horizontal="centerContinuous" vertical="center"/>
    </xf>
    <xf numFmtId="0" fontId="2" fillId="0" borderId="16" xfId="0" applyFont="1" applyBorder="1" applyAlignment="1">
      <alignment horizontal="centerContinuous" vertical="center"/>
    </xf>
    <xf numFmtId="0" fontId="3" fillId="0" borderId="19" xfId="0" applyFont="1" applyBorder="1" applyAlignment="1">
      <alignment vertical="center"/>
    </xf>
    <xf numFmtId="0" fontId="4" fillId="2" borderId="3" xfId="0" quotePrefix="1" applyFont="1" applyFill="1" applyBorder="1" applyAlignment="1">
      <alignment horizontal="center" vertical="center" wrapText="1"/>
    </xf>
    <xf numFmtId="0" fontId="4" fillId="3" borderId="7" xfId="0" quotePrefix="1" applyFont="1" applyFill="1" applyBorder="1" applyAlignment="1">
      <alignment vertical="center" wrapText="1"/>
    </xf>
    <xf numFmtId="0" fontId="3" fillId="3" borderId="8" xfId="0" quotePrefix="1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176" fontId="3" fillId="3" borderId="8" xfId="0" applyNumberFormat="1" applyFont="1" applyFill="1" applyBorder="1" applyAlignment="1">
      <alignment vertical="center" wrapText="1"/>
    </xf>
    <xf numFmtId="0" fontId="3" fillId="3" borderId="20" xfId="0" quotePrefix="1" applyFont="1" applyFill="1" applyBorder="1" applyAlignment="1">
      <alignment vertical="center" wrapText="1"/>
    </xf>
    <xf numFmtId="0" fontId="4" fillId="4" borderId="10" xfId="0" quotePrefix="1" applyFont="1" applyFill="1" applyBorder="1" applyAlignment="1">
      <alignment vertical="center" wrapText="1"/>
    </xf>
    <xf numFmtId="0" fontId="3" fillId="4" borderId="2" xfId="0" quotePrefix="1" applyFont="1" applyFill="1" applyBorder="1" applyAlignment="1">
      <alignment vertical="center" wrapText="1"/>
    </xf>
    <xf numFmtId="0" fontId="3" fillId="4" borderId="2" xfId="0" applyFont="1" applyFill="1" applyBorder="1" applyAlignment="1">
      <alignment vertical="center" wrapText="1"/>
    </xf>
    <xf numFmtId="176" fontId="3" fillId="4" borderId="2" xfId="0" applyNumberFormat="1" applyFont="1" applyFill="1" applyBorder="1" applyAlignment="1">
      <alignment vertical="center" wrapText="1"/>
    </xf>
    <xf numFmtId="0" fontId="3" fillId="4" borderId="9" xfId="0" quotePrefix="1" applyFont="1" applyFill="1" applyBorder="1" applyAlignment="1">
      <alignment vertical="center" wrapText="1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4" fillId="3" borderId="11" xfId="0" quotePrefix="1" applyFont="1" applyFill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176" fontId="4" fillId="3" borderId="12" xfId="0" applyNumberFormat="1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176" fontId="4" fillId="2" borderId="3" xfId="0" quotePrefix="1" applyNumberFormat="1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176" fontId="3" fillId="0" borderId="3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4" borderId="21" xfId="0" quotePrefix="1" applyFont="1" applyFill="1" applyBorder="1" applyAlignment="1">
      <alignment vertical="center" wrapText="1"/>
    </xf>
    <xf numFmtId="0" fontId="3" fillId="4" borderId="22" xfId="0" applyFont="1" applyFill="1" applyBorder="1" applyAlignment="1">
      <alignment vertical="center" wrapText="1"/>
    </xf>
    <xf numFmtId="176" fontId="3" fillId="4" borderId="22" xfId="0" applyNumberFormat="1" applyFont="1" applyFill="1" applyBorder="1" applyAlignment="1">
      <alignment vertical="center" wrapText="1"/>
    </xf>
    <xf numFmtId="0" fontId="3" fillId="4" borderId="23" xfId="0" applyFont="1" applyFill="1" applyBorder="1" applyAlignment="1">
      <alignment vertical="center" wrapText="1"/>
    </xf>
    <xf numFmtId="0" fontId="4" fillId="3" borderId="24" xfId="0" quotePrefix="1" applyFont="1" applyFill="1" applyBorder="1" applyAlignment="1">
      <alignment vertical="center" wrapText="1"/>
    </xf>
    <xf numFmtId="0" fontId="3" fillId="3" borderId="25" xfId="0" quotePrefix="1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176" fontId="3" fillId="3" borderId="25" xfId="0" applyNumberFormat="1" applyFont="1" applyFill="1" applyBorder="1" applyAlignment="1">
      <alignment vertical="center" wrapText="1"/>
    </xf>
    <xf numFmtId="0" fontId="3" fillId="3" borderId="26" xfId="0" applyFont="1" applyFill="1" applyBorder="1" applyAlignment="1">
      <alignment vertical="center" wrapText="1"/>
    </xf>
    <xf numFmtId="0" fontId="3" fillId="4" borderId="27" xfId="0" quotePrefix="1" applyFont="1" applyFill="1" applyBorder="1" applyAlignment="1">
      <alignment vertical="center" wrapText="1"/>
    </xf>
    <xf numFmtId="0" fontId="3" fillId="4" borderId="28" xfId="0" applyFont="1" applyFill="1" applyBorder="1" applyAlignment="1">
      <alignment vertical="center" wrapText="1"/>
    </xf>
    <xf numFmtId="176" fontId="3" fillId="4" borderId="28" xfId="0" applyNumberFormat="1" applyFont="1" applyFill="1" applyBorder="1" applyAlignment="1">
      <alignment vertical="center" wrapText="1"/>
    </xf>
    <xf numFmtId="0" fontId="3" fillId="4" borderId="29" xfId="0" applyFont="1" applyFill="1" applyBorder="1" applyAlignment="1">
      <alignment vertical="center" wrapText="1"/>
    </xf>
    <xf numFmtId="0" fontId="3" fillId="5" borderId="2" xfId="0" quotePrefix="1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176" fontId="3" fillId="5" borderId="2" xfId="0" applyNumberFormat="1" applyFont="1" applyFill="1" applyBorder="1" applyAlignment="1">
      <alignment vertical="center" wrapText="1"/>
    </xf>
    <xf numFmtId="0" fontId="3" fillId="5" borderId="9" xfId="0" quotePrefix="1" applyFont="1" applyFill="1" applyBorder="1" applyAlignment="1">
      <alignment vertical="center" wrapText="1"/>
    </xf>
    <xf numFmtId="0" fontId="3" fillId="3" borderId="10" xfId="0" quotePrefix="1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4" fillId="3" borderId="11" xfId="0" quotePrefix="1" applyFont="1" applyFill="1" applyBorder="1" applyAlignment="1">
      <alignment horizontal="center" vertical="center" wrapText="1"/>
    </xf>
    <xf numFmtId="0" fontId="4" fillId="3" borderId="12" xfId="0" quotePrefix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4" xfId="0" quotePrefix="1" applyFont="1" applyBorder="1" applyAlignment="1">
      <alignment vertical="center"/>
    </xf>
    <xf numFmtId="0" fontId="0" fillId="0" borderId="0" xfId="0" quotePrefix="1" applyFont="1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0" fontId="0" fillId="0" borderId="17" xfId="0" applyFont="1" applyBorder="1" applyAlignment="1">
      <alignment horizontal="right" vertical="center"/>
    </xf>
    <xf numFmtId="0" fontId="3" fillId="2" borderId="5" xfId="0" quotePrefix="1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3" fillId="3" borderId="7" xfId="0" quotePrefix="1" applyFont="1" applyFill="1" applyBorder="1" applyAlignment="1">
      <alignment horizontal="distributed" vertical="center" wrapText="1"/>
    </xf>
    <xf numFmtId="0" fontId="3" fillId="3" borderId="10" xfId="0" quotePrefix="1" applyFont="1" applyFill="1" applyBorder="1" applyAlignment="1">
      <alignment horizontal="distributed" vertical="center" wrapText="1"/>
    </xf>
    <xf numFmtId="0" fontId="3" fillId="3" borderId="8" xfId="0" quotePrefix="1" applyFont="1" applyFill="1" applyBorder="1" applyAlignment="1">
      <alignment horizontal="distributed" vertical="center" wrapText="1"/>
    </xf>
    <xf numFmtId="0" fontId="3" fillId="3" borderId="2" xfId="0" quotePrefix="1" applyFont="1" applyFill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2" borderId="2" xfId="0" quotePrefix="1" applyFont="1" applyFill="1" applyBorder="1" applyAlignment="1">
      <alignment horizontal="center" vertical="center"/>
    </xf>
    <xf numFmtId="0" fontId="4" fillId="2" borderId="9" xfId="0" quotePrefix="1" applyFont="1" applyFill="1" applyBorder="1" applyAlignment="1">
      <alignment horizontal="center" vertical="center"/>
    </xf>
    <xf numFmtId="0" fontId="4" fillId="2" borderId="6" xfId="0" quotePrefix="1" applyFont="1" applyFill="1" applyBorder="1" applyAlignment="1">
      <alignment horizontal="center" vertical="center" wrapText="1"/>
    </xf>
    <xf numFmtId="0" fontId="4" fillId="2" borderId="10" xfId="0" quotePrefix="1" applyFont="1" applyFill="1" applyBorder="1" applyAlignment="1">
      <alignment horizontal="center" vertical="center"/>
    </xf>
    <xf numFmtId="0" fontId="4" fillId="2" borderId="5" xfId="0" quotePrefix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0" fontId="4" fillId="5" borderId="30" xfId="0" quotePrefix="1" applyFont="1" applyFill="1" applyBorder="1" applyAlignment="1">
      <alignment horizontal="center" vertical="center" wrapText="1"/>
    </xf>
    <xf numFmtId="0" fontId="4" fillId="5" borderId="31" xfId="0" quotePrefix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view="pageBreakPreview" topLeftCell="B1" zoomScaleNormal="100" zoomScaleSheetLayoutView="100" workbookViewId="0">
      <pane xSplit="2" ySplit="3" topLeftCell="D4" activePane="bottomRight" state="frozen"/>
      <selection activeCell="B1" sqref="B1"/>
      <selection pane="topRight" activeCell="D1" sqref="D1"/>
      <selection pane="bottomLeft" activeCell="B4" sqref="B4"/>
      <selection pane="bottomRight" activeCell="E10" sqref="E10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69" t="s">
        <v>317</v>
      </c>
      <c r="C1" s="70"/>
      <c r="D1" s="70"/>
      <c r="E1" s="70"/>
      <c r="F1" s="70"/>
      <c r="G1" s="71"/>
    </row>
    <row r="2" spans="1:7" ht="21.95" customHeight="1" x14ac:dyDescent="0.3">
      <c r="B2" s="72" t="s">
        <v>388</v>
      </c>
      <c r="C2" s="73"/>
      <c r="D2" s="73"/>
      <c r="E2" s="73"/>
      <c r="F2" s="74" t="s">
        <v>387</v>
      </c>
      <c r="G2" s="75"/>
    </row>
    <row r="3" spans="1:7" ht="21.95" customHeight="1" thickBot="1" x14ac:dyDescent="0.35">
      <c r="B3" s="76" t="s">
        <v>318</v>
      </c>
      <c r="C3" s="77"/>
      <c r="D3" s="77"/>
      <c r="E3" s="9" t="s">
        <v>319</v>
      </c>
      <c r="F3" s="9" t="s">
        <v>320</v>
      </c>
      <c r="G3" s="10" t="s">
        <v>316</v>
      </c>
    </row>
    <row r="4" spans="1:7" ht="21.95" customHeight="1" thickTop="1" x14ac:dyDescent="0.3">
      <c r="A4" s="1" t="s">
        <v>325</v>
      </c>
      <c r="B4" s="78" t="s">
        <v>321</v>
      </c>
      <c r="C4" s="80" t="s">
        <v>322</v>
      </c>
      <c r="D4" s="11" t="s">
        <v>326</v>
      </c>
      <c r="E4" s="12">
        <f>TRUNC(공종별집계표!F5, 0)</f>
        <v>0</v>
      </c>
      <c r="F4" s="7" t="s">
        <v>51</v>
      </c>
      <c r="G4" s="13" t="s">
        <v>51</v>
      </c>
    </row>
    <row r="5" spans="1:7" ht="21.95" customHeight="1" x14ac:dyDescent="0.3">
      <c r="A5" s="1" t="s">
        <v>327</v>
      </c>
      <c r="B5" s="79"/>
      <c r="C5" s="81"/>
      <c r="D5" s="14" t="s">
        <v>328</v>
      </c>
      <c r="E5" s="12">
        <v>0</v>
      </c>
      <c r="F5" s="7" t="s">
        <v>51</v>
      </c>
      <c r="G5" s="13" t="s">
        <v>51</v>
      </c>
    </row>
    <row r="6" spans="1:7" ht="21.95" customHeight="1" x14ac:dyDescent="0.3">
      <c r="A6" s="1" t="s">
        <v>329</v>
      </c>
      <c r="B6" s="79"/>
      <c r="C6" s="81"/>
      <c r="D6" s="14" t="s">
        <v>330</v>
      </c>
      <c r="E6" s="12">
        <v>0</v>
      </c>
      <c r="F6" s="7" t="s">
        <v>51</v>
      </c>
      <c r="G6" s="13" t="s">
        <v>51</v>
      </c>
    </row>
    <row r="7" spans="1:7" ht="21.95" customHeight="1" x14ac:dyDescent="0.3">
      <c r="A7" s="1" t="s">
        <v>331</v>
      </c>
      <c r="B7" s="79"/>
      <c r="C7" s="81"/>
      <c r="D7" s="14" t="s">
        <v>332</v>
      </c>
      <c r="E7" s="12">
        <f>TRUNC(E4+E5-E6, 0)</f>
        <v>0</v>
      </c>
      <c r="F7" s="7" t="s">
        <v>51</v>
      </c>
      <c r="G7" s="13" t="s">
        <v>51</v>
      </c>
    </row>
    <row r="8" spans="1:7" ht="21.95" customHeight="1" x14ac:dyDescent="0.3">
      <c r="A8" s="1" t="s">
        <v>333</v>
      </c>
      <c r="B8" s="79"/>
      <c r="C8" s="81" t="s">
        <v>323</v>
      </c>
      <c r="D8" s="14" t="s">
        <v>334</v>
      </c>
      <c r="E8" s="12">
        <f>TRUNC(공종별집계표!H5, 0)</f>
        <v>0</v>
      </c>
      <c r="F8" s="7" t="s">
        <v>51</v>
      </c>
      <c r="G8" s="13" t="s">
        <v>51</v>
      </c>
    </row>
    <row r="9" spans="1:7" ht="21.95" customHeight="1" x14ac:dyDescent="0.3">
      <c r="A9" s="1" t="s">
        <v>335</v>
      </c>
      <c r="B9" s="79"/>
      <c r="C9" s="81"/>
      <c r="D9" s="14" t="s">
        <v>336</v>
      </c>
      <c r="E9" s="12">
        <f>TRUNC(E8*0.175, 0)</f>
        <v>0</v>
      </c>
      <c r="F9" s="7" t="s">
        <v>337</v>
      </c>
      <c r="G9" s="13" t="s">
        <v>51</v>
      </c>
    </row>
    <row r="10" spans="1:7" ht="21.95" customHeight="1" x14ac:dyDescent="0.3">
      <c r="A10" s="1" t="s">
        <v>338</v>
      </c>
      <c r="B10" s="79"/>
      <c r="C10" s="81"/>
      <c r="D10" s="14" t="s">
        <v>332</v>
      </c>
      <c r="E10" s="12">
        <f>TRUNC(E8+E9, 0)</f>
        <v>0</v>
      </c>
      <c r="F10" s="7" t="s">
        <v>51</v>
      </c>
      <c r="G10" s="13" t="s">
        <v>51</v>
      </c>
    </row>
    <row r="11" spans="1:7" ht="21.95" customHeight="1" x14ac:dyDescent="0.3">
      <c r="A11" s="1" t="s">
        <v>339</v>
      </c>
      <c r="B11" s="79"/>
      <c r="C11" s="81" t="s">
        <v>324</v>
      </c>
      <c r="D11" s="14" t="s">
        <v>340</v>
      </c>
      <c r="E11" s="12">
        <f>TRUNC(공종별집계표!J5, 0)</f>
        <v>0</v>
      </c>
      <c r="F11" s="7" t="s">
        <v>51</v>
      </c>
      <c r="G11" s="13" t="s">
        <v>51</v>
      </c>
    </row>
    <row r="12" spans="1:7" ht="21.95" customHeight="1" x14ac:dyDescent="0.3">
      <c r="A12" s="1" t="s">
        <v>341</v>
      </c>
      <c r="B12" s="79"/>
      <c r="C12" s="81"/>
      <c r="D12" s="14" t="s">
        <v>342</v>
      </c>
      <c r="E12" s="12">
        <f>TRUNC(E10*0.0356, 0)</f>
        <v>0</v>
      </c>
      <c r="F12" s="7" t="s">
        <v>343</v>
      </c>
      <c r="G12" s="13" t="s">
        <v>51</v>
      </c>
    </row>
    <row r="13" spans="1:7" ht="21.95" customHeight="1" x14ac:dyDescent="0.3">
      <c r="A13" s="1" t="s">
        <v>344</v>
      </c>
      <c r="B13" s="79"/>
      <c r="C13" s="81"/>
      <c r="D13" s="14" t="s">
        <v>345</v>
      </c>
      <c r="E13" s="12">
        <f>TRUNC(E10*0.0101, 0)</f>
        <v>0</v>
      </c>
      <c r="F13" s="7" t="s">
        <v>346</v>
      </c>
      <c r="G13" s="13" t="s">
        <v>51</v>
      </c>
    </row>
    <row r="14" spans="1:7" ht="21.95" customHeight="1" x14ac:dyDescent="0.3">
      <c r="A14" s="1" t="s">
        <v>347</v>
      </c>
      <c r="B14" s="79"/>
      <c r="C14" s="81"/>
      <c r="D14" s="14" t="s">
        <v>348</v>
      </c>
      <c r="E14" s="12">
        <f>TRUNC((E7+E8+(0/1.1))*0.0311, 0)</f>
        <v>0</v>
      </c>
      <c r="F14" s="7" t="s">
        <v>349</v>
      </c>
      <c r="G14" s="13" t="s">
        <v>51</v>
      </c>
    </row>
    <row r="15" spans="1:7" ht="21.95" customHeight="1" x14ac:dyDescent="0.3">
      <c r="A15" s="1" t="s">
        <v>350</v>
      </c>
      <c r="B15" s="79"/>
      <c r="C15" s="81"/>
      <c r="D15" s="14" t="s">
        <v>351</v>
      </c>
      <c r="E15" s="12">
        <f>TRUNC((E7+E10)*0.05, 0)</f>
        <v>0</v>
      </c>
      <c r="F15" s="7" t="s">
        <v>352</v>
      </c>
      <c r="G15" s="13" t="s">
        <v>51</v>
      </c>
    </row>
    <row r="16" spans="1:7" ht="21.95" customHeight="1" x14ac:dyDescent="0.3">
      <c r="A16" s="1" t="s">
        <v>353</v>
      </c>
      <c r="B16" s="79"/>
      <c r="C16" s="81"/>
      <c r="D16" s="14" t="s">
        <v>354</v>
      </c>
      <c r="E16" s="12">
        <f>TRUNC((E7+E8+E11)*0.003, 0)</f>
        <v>0</v>
      </c>
      <c r="F16" s="7" t="s">
        <v>355</v>
      </c>
      <c r="G16" s="13" t="s">
        <v>51</v>
      </c>
    </row>
    <row r="17" spans="1:7" ht="21.95" customHeight="1" x14ac:dyDescent="0.3">
      <c r="A17" s="1" t="s">
        <v>356</v>
      </c>
      <c r="B17" s="79"/>
      <c r="C17" s="81"/>
      <c r="D17" s="14" t="s">
        <v>357</v>
      </c>
      <c r="E17" s="12">
        <f>TRUNC((E7+E8+E11)*0.0007, 0)</f>
        <v>0</v>
      </c>
      <c r="F17" s="7" t="s">
        <v>358</v>
      </c>
      <c r="G17" s="13" t="s">
        <v>51</v>
      </c>
    </row>
    <row r="18" spans="1:7" ht="21.95" customHeight="1" x14ac:dyDescent="0.3">
      <c r="A18" s="1" t="s">
        <v>359</v>
      </c>
      <c r="B18" s="79"/>
      <c r="C18" s="81"/>
      <c r="D18" s="14" t="s">
        <v>332</v>
      </c>
      <c r="E18" s="12">
        <f>TRUNC(E11+E12+E13+E14+E15+E16+E17, 0)</f>
        <v>0</v>
      </c>
      <c r="F18" s="7" t="s">
        <v>51</v>
      </c>
      <c r="G18" s="13" t="s">
        <v>51</v>
      </c>
    </row>
    <row r="19" spans="1:7" ht="21.95" customHeight="1" x14ac:dyDescent="0.3">
      <c r="A19" s="1" t="s">
        <v>360</v>
      </c>
      <c r="B19" s="65" t="s">
        <v>361</v>
      </c>
      <c r="C19" s="66"/>
      <c r="D19" s="66"/>
      <c r="E19" s="12">
        <f>TRUNC(E7+E10+E18, 0)</f>
        <v>0</v>
      </c>
      <c r="F19" s="7" t="s">
        <v>51</v>
      </c>
      <c r="G19" s="13" t="s">
        <v>51</v>
      </c>
    </row>
    <row r="20" spans="1:7" ht="21.95" customHeight="1" x14ac:dyDescent="0.3">
      <c r="A20" s="1" t="s">
        <v>362</v>
      </c>
      <c r="B20" s="65" t="s">
        <v>363</v>
      </c>
      <c r="C20" s="66"/>
      <c r="D20" s="66"/>
      <c r="E20" s="12">
        <f>TRUNC(E19*0.08, 0)</f>
        <v>0</v>
      </c>
      <c r="F20" s="7" t="s">
        <v>364</v>
      </c>
      <c r="G20" s="13" t="s">
        <v>51</v>
      </c>
    </row>
    <row r="21" spans="1:7" ht="21.95" customHeight="1" x14ac:dyDescent="0.3">
      <c r="A21" s="1" t="s">
        <v>365</v>
      </c>
      <c r="B21" s="65" t="s">
        <v>366</v>
      </c>
      <c r="C21" s="66"/>
      <c r="D21" s="66"/>
      <c r="E21" s="12">
        <f>TRUNC((E10+E18+E20)*0.15, 0)</f>
        <v>0</v>
      </c>
      <c r="F21" s="7" t="s">
        <v>367</v>
      </c>
      <c r="G21" s="13" t="s">
        <v>51</v>
      </c>
    </row>
    <row r="22" spans="1:7" ht="21.95" customHeight="1" x14ac:dyDescent="0.3">
      <c r="A22" s="1" t="s">
        <v>368</v>
      </c>
      <c r="B22" s="65" t="s">
        <v>369</v>
      </c>
      <c r="C22" s="66"/>
      <c r="D22" s="66"/>
      <c r="E22" s="12">
        <f>TRUNC(공종별집계표!T13, 0)</f>
        <v>0</v>
      </c>
      <c r="F22" s="7" t="s">
        <v>51</v>
      </c>
      <c r="G22" s="13" t="s">
        <v>51</v>
      </c>
    </row>
    <row r="23" spans="1:7" ht="21.95" customHeight="1" x14ac:dyDescent="0.3">
      <c r="A23" s="1" t="s">
        <v>370</v>
      </c>
      <c r="B23" s="65" t="s">
        <v>371</v>
      </c>
      <c r="C23" s="66"/>
      <c r="D23" s="66"/>
      <c r="E23" s="12">
        <f>TRUNC(E19+E20+E21+E22, 0)</f>
        <v>0</v>
      </c>
      <c r="F23" s="7" t="s">
        <v>51</v>
      </c>
      <c r="G23" s="13" t="s">
        <v>51</v>
      </c>
    </row>
    <row r="24" spans="1:7" ht="21.95" customHeight="1" x14ac:dyDescent="0.3">
      <c r="A24" s="1" t="s">
        <v>372</v>
      </c>
      <c r="B24" s="65" t="s">
        <v>373</v>
      </c>
      <c r="C24" s="66"/>
      <c r="D24" s="66"/>
      <c r="E24" s="12">
        <f>TRUNC(E23*0.1, 0)</f>
        <v>0</v>
      </c>
      <c r="F24" s="7" t="s">
        <v>374</v>
      </c>
      <c r="G24" s="13" t="s">
        <v>51</v>
      </c>
    </row>
    <row r="25" spans="1:7" ht="21.95" customHeight="1" x14ac:dyDescent="0.3">
      <c r="A25" s="1" t="s">
        <v>375</v>
      </c>
      <c r="B25" s="65" t="s">
        <v>376</v>
      </c>
      <c r="C25" s="66"/>
      <c r="D25" s="66"/>
      <c r="E25" s="12">
        <f>TRUNC(E23+E24, 0)</f>
        <v>0</v>
      </c>
      <c r="F25" s="7" t="s">
        <v>51</v>
      </c>
      <c r="G25" s="13" t="s">
        <v>51</v>
      </c>
    </row>
    <row r="26" spans="1:7" ht="21.95" customHeight="1" thickBot="1" x14ac:dyDescent="0.35">
      <c r="A26" s="1" t="s">
        <v>377</v>
      </c>
      <c r="B26" s="67" t="s">
        <v>378</v>
      </c>
      <c r="C26" s="68"/>
      <c r="D26" s="68"/>
      <c r="E26" s="15">
        <f>TRUNC(E25+0, 0)</f>
        <v>0</v>
      </c>
      <c r="F26" s="16" t="s">
        <v>51</v>
      </c>
      <c r="G26" s="17" t="s">
        <v>51</v>
      </c>
    </row>
  </sheetData>
  <mergeCells count="16">
    <mergeCell ref="B1:G1"/>
    <mergeCell ref="B2:E2"/>
    <mergeCell ref="F2:G2"/>
    <mergeCell ref="B3:D3"/>
    <mergeCell ref="B4:B18"/>
    <mergeCell ref="C4:C7"/>
    <mergeCell ref="C8:C10"/>
    <mergeCell ref="C11:C18"/>
    <mergeCell ref="B25:D25"/>
    <mergeCell ref="B26:D26"/>
    <mergeCell ref="B19:D19"/>
    <mergeCell ref="B20:D20"/>
    <mergeCell ref="B21:D21"/>
    <mergeCell ref="B22:D22"/>
    <mergeCell ref="B23:D23"/>
    <mergeCell ref="B24:D24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view="pageBreakPreview" zoomScaleNormal="100" zoomScaleSheetLayoutView="100" workbookViewId="0">
      <pane ySplit="4" topLeftCell="A5" activePane="bottomLeft" state="frozen"/>
      <selection pane="bottomLeft" activeCell="B15" sqref="B1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20" ht="30" customHeight="1" x14ac:dyDescent="0.3">
      <c r="A2" s="18" t="s">
        <v>379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2"/>
    </row>
    <row r="3" spans="1:20" ht="30" customHeight="1" x14ac:dyDescent="0.3">
      <c r="A3" s="86" t="s">
        <v>1</v>
      </c>
      <c r="B3" s="83" t="s">
        <v>2</v>
      </c>
      <c r="C3" s="83" t="s">
        <v>3</v>
      </c>
      <c r="D3" s="83" t="s">
        <v>4</v>
      </c>
      <c r="E3" s="83" t="s">
        <v>5</v>
      </c>
      <c r="F3" s="83"/>
      <c r="G3" s="83" t="s">
        <v>8</v>
      </c>
      <c r="H3" s="83"/>
      <c r="I3" s="83" t="s">
        <v>9</v>
      </c>
      <c r="J3" s="83"/>
      <c r="K3" s="83" t="s">
        <v>10</v>
      </c>
      <c r="L3" s="83"/>
      <c r="M3" s="84" t="s">
        <v>11</v>
      </c>
      <c r="N3" s="82" t="s">
        <v>12</v>
      </c>
      <c r="O3" s="82" t="s">
        <v>13</v>
      </c>
      <c r="P3" s="82" t="s">
        <v>14</v>
      </c>
      <c r="Q3" s="82" t="s">
        <v>15</v>
      </c>
      <c r="R3" s="82" t="s">
        <v>16</v>
      </c>
      <c r="S3" s="82" t="s">
        <v>17</v>
      </c>
      <c r="T3" s="82" t="s">
        <v>18</v>
      </c>
    </row>
    <row r="4" spans="1:20" ht="30" customHeight="1" thickBot="1" x14ac:dyDescent="0.35">
      <c r="A4" s="87"/>
      <c r="B4" s="88"/>
      <c r="C4" s="88"/>
      <c r="D4" s="88"/>
      <c r="E4" s="23" t="s">
        <v>6</v>
      </c>
      <c r="F4" s="23" t="s">
        <v>7</v>
      </c>
      <c r="G4" s="23" t="s">
        <v>6</v>
      </c>
      <c r="H4" s="23" t="s">
        <v>7</v>
      </c>
      <c r="I4" s="23" t="s">
        <v>6</v>
      </c>
      <c r="J4" s="23" t="s">
        <v>7</v>
      </c>
      <c r="K4" s="23" t="s">
        <v>6</v>
      </c>
      <c r="L4" s="23" t="s">
        <v>7</v>
      </c>
      <c r="M4" s="85"/>
      <c r="N4" s="82"/>
      <c r="O4" s="82"/>
      <c r="P4" s="82"/>
      <c r="Q4" s="82"/>
      <c r="R4" s="82"/>
      <c r="S4" s="82"/>
      <c r="T4" s="82"/>
    </row>
    <row r="5" spans="1:20" ht="30" customHeight="1" thickTop="1" x14ac:dyDescent="0.3">
      <c r="A5" s="24" t="s">
        <v>380</v>
      </c>
      <c r="B5" s="25" t="s">
        <v>51</v>
      </c>
      <c r="C5" s="25" t="s">
        <v>51</v>
      </c>
      <c r="D5" s="26">
        <v>1</v>
      </c>
      <c r="E5" s="27">
        <f>F6+F7+F10</f>
        <v>0</v>
      </c>
      <c r="F5" s="27">
        <f t="shared" ref="F5:F13" si="0">E5*D5</f>
        <v>0</v>
      </c>
      <c r="G5" s="27">
        <f>H6+H7+H10</f>
        <v>0</v>
      </c>
      <c r="H5" s="27">
        <f t="shared" ref="H5:H13" si="1">G5*D5</f>
        <v>0</v>
      </c>
      <c r="I5" s="27">
        <f>J6+J7+J10</f>
        <v>0</v>
      </c>
      <c r="J5" s="27">
        <f t="shared" ref="J5:J13" si="2">I5*D5</f>
        <v>0</v>
      </c>
      <c r="K5" s="27">
        <f t="shared" ref="K5:K13" si="3">E5+G5+I5</f>
        <v>0</v>
      </c>
      <c r="L5" s="27">
        <f t="shared" ref="L5:L13" si="4">F5+H5+J5</f>
        <v>0</v>
      </c>
      <c r="M5" s="28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6"/>
    </row>
    <row r="6" spans="1:20" ht="30" customHeight="1" x14ac:dyDescent="0.3">
      <c r="A6" s="29" t="s">
        <v>53</v>
      </c>
      <c r="B6" s="30" t="s">
        <v>51</v>
      </c>
      <c r="C6" s="30" t="s">
        <v>51</v>
      </c>
      <c r="D6" s="31">
        <v>1</v>
      </c>
      <c r="E6" s="32">
        <f>공종별내역서!F27</f>
        <v>0</v>
      </c>
      <c r="F6" s="32">
        <f t="shared" si="0"/>
        <v>0</v>
      </c>
      <c r="G6" s="32">
        <f>공종별내역서!H27</f>
        <v>0</v>
      </c>
      <c r="H6" s="32">
        <f t="shared" si="1"/>
        <v>0</v>
      </c>
      <c r="I6" s="32">
        <f>공종별내역서!J27</f>
        <v>0</v>
      </c>
      <c r="J6" s="32">
        <f t="shared" si="2"/>
        <v>0</v>
      </c>
      <c r="K6" s="32">
        <f t="shared" si="3"/>
        <v>0</v>
      </c>
      <c r="L6" s="32">
        <f t="shared" si="4"/>
        <v>0</v>
      </c>
      <c r="M6" s="33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6"/>
    </row>
    <row r="7" spans="1:20" ht="30" customHeight="1" x14ac:dyDescent="0.3">
      <c r="A7" s="29" t="s">
        <v>80</v>
      </c>
      <c r="B7" s="30" t="s">
        <v>51</v>
      </c>
      <c r="C7" s="30" t="s">
        <v>51</v>
      </c>
      <c r="D7" s="31">
        <v>1</v>
      </c>
      <c r="E7" s="32">
        <f>F8+F9</f>
        <v>0</v>
      </c>
      <c r="F7" s="32">
        <f t="shared" si="0"/>
        <v>0</v>
      </c>
      <c r="G7" s="32">
        <f>H8+H9</f>
        <v>0</v>
      </c>
      <c r="H7" s="32">
        <f t="shared" si="1"/>
        <v>0</v>
      </c>
      <c r="I7" s="32">
        <f>J8+J9</f>
        <v>0</v>
      </c>
      <c r="J7" s="32">
        <f t="shared" si="2"/>
        <v>0</v>
      </c>
      <c r="K7" s="32">
        <f t="shared" si="3"/>
        <v>0</v>
      </c>
      <c r="L7" s="32">
        <f t="shared" si="4"/>
        <v>0</v>
      </c>
      <c r="M7" s="33" t="s">
        <v>51</v>
      </c>
      <c r="N7" s="2" t="s">
        <v>81</v>
      </c>
      <c r="O7" s="2" t="s">
        <v>51</v>
      </c>
      <c r="P7" s="2" t="s">
        <v>52</v>
      </c>
      <c r="Q7" s="2" t="s">
        <v>51</v>
      </c>
      <c r="R7" s="3">
        <v>2</v>
      </c>
      <c r="S7" s="2" t="s">
        <v>51</v>
      </c>
      <c r="T7" s="6"/>
    </row>
    <row r="8" spans="1:20" ht="30" customHeight="1" x14ac:dyDescent="0.3">
      <c r="A8" s="34" t="s">
        <v>82</v>
      </c>
      <c r="B8" s="7" t="s">
        <v>51</v>
      </c>
      <c r="C8" s="7" t="s">
        <v>51</v>
      </c>
      <c r="D8" s="8">
        <v>1</v>
      </c>
      <c r="E8" s="12">
        <f>공종별내역서!F50</f>
        <v>0</v>
      </c>
      <c r="F8" s="12">
        <f t="shared" si="0"/>
        <v>0</v>
      </c>
      <c r="G8" s="12">
        <f>공종별내역서!H50</f>
        <v>0</v>
      </c>
      <c r="H8" s="12">
        <f t="shared" si="1"/>
        <v>0</v>
      </c>
      <c r="I8" s="12">
        <f>공종별내역서!J50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3" t="s">
        <v>51</v>
      </c>
      <c r="N8" s="2" t="s">
        <v>83</v>
      </c>
      <c r="O8" s="2" t="s">
        <v>51</v>
      </c>
      <c r="P8" s="2" t="s">
        <v>81</v>
      </c>
      <c r="Q8" s="2" t="s">
        <v>51</v>
      </c>
      <c r="R8" s="3">
        <v>3</v>
      </c>
      <c r="S8" s="2" t="s">
        <v>51</v>
      </c>
      <c r="T8" s="6"/>
    </row>
    <row r="9" spans="1:20" ht="30" customHeight="1" x14ac:dyDescent="0.3">
      <c r="A9" s="34" t="s">
        <v>120</v>
      </c>
      <c r="B9" s="7" t="s">
        <v>51</v>
      </c>
      <c r="C9" s="7" t="s">
        <v>51</v>
      </c>
      <c r="D9" s="8">
        <v>1</v>
      </c>
      <c r="E9" s="12">
        <f>공종별내역서!F96</f>
        <v>0</v>
      </c>
      <c r="F9" s="12">
        <f t="shared" si="0"/>
        <v>0</v>
      </c>
      <c r="G9" s="12">
        <f>공종별내역서!H96</f>
        <v>0</v>
      </c>
      <c r="H9" s="12">
        <f t="shared" si="1"/>
        <v>0</v>
      </c>
      <c r="I9" s="12">
        <f>공종별내역서!J96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3" t="s">
        <v>51</v>
      </c>
      <c r="N9" s="2" t="s">
        <v>121</v>
      </c>
      <c r="O9" s="2" t="s">
        <v>51</v>
      </c>
      <c r="P9" s="2" t="s">
        <v>81</v>
      </c>
      <c r="Q9" s="2" t="s">
        <v>51</v>
      </c>
      <c r="R9" s="3">
        <v>3</v>
      </c>
      <c r="S9" s="2" t="s">
        <v>51</v>
      </c>
      <c r="T9" s="6"/>
    </row>
    <row r="10" spans="1:20" ht="30" customHeight="1" x14ac:dyDescent="0.3">
      <c r="A10" s="29" t="s">
        <v>252</v>
      </c>
      <c r="B10" s="30" t="s">
        <v>51</v>
      </c>
      <c r="C10" s="30" t="s">
        <v>51</v>
      </c>
      <c r="D10" s="31">
        <v>1</v>
      </c>
      <c r="E10" s="32">
        <f>F11+F12</f>
        <v>0</v>
      </c>
      <c r="F10" s="32">
        <f t="shared" si="0"/>
        <v>0</v>
      </c>
      <c r="G10" s="32">
        <f>H11+H12</f>
        <v>0</v>
      </c>
      <c r="H10" s="32">
        <f t="shared" si="1"/>
        <v>0</v>
      </c>
      <c r="I10" s="32">
        <f>J11+J12</f>
        <v>0</v>
      </c>
      <c r="J10" s="32">
        <f t="shared" si="2"/>
        <v>0</v>
      </c>
      <c r="K10" s="32">
        <f t="shared" si="3"/>
        <v>0</v>
      </c>
      <c r="L10" s="32">
        <f t="shared" si="4"/>
        <v>0</v>
      </c>
      <c r="M10" s="33" t="s">
        <v>51</v>
      </c>
      <c r="N10" s="2" t="s">
        <v>253</v>
      </c>
      <c r="O10" s="2" t="s">
        <v>51</v>
      </c>
      <c r="P10" s="2" t="s">
        <v>52</v>
      </c>
      <c r="Q10" s="2" t="s">
        <v>51</v>
      </c>
      <c r="R10" s="3">
        <v>2</v>
      </c>
      <c r="S10" s="2" t="s">
        <v>51</v>
      </c>
      <c r="T10" s="6"/>
    </row>
    <row r="11" spans="1:20" ht="30" customHeight="1" x14ac:dyDescent="0.3">
      <c r="A11" s="34" t="s">
        <v>254</v>
      </c>
      <c r="B11" s="7" t="s">
        <v>51</v>
      </c>
      <c r="C11" s="7" t="s">
        <v>51</v>
      </c>
      <c r="D11" s="8">
        <v>1</v>
      </c>
      <c r="E11" s="12">
        <f>공종별내역서!F119</f>
        <v>0</v>
      </c>
      <c r="F11" s="12">
        <f t="shared" si="0"/>
        <v>0</v>
      </c>
      <c r="G11" s="12">
        <f>공종별내역서!H119</f>
        <v>0</v>
      </c>
      <c r="H11" s="12">
        <f t="shared" si="1"/>
        <v>0</v>
      </c>
      <c r="I11" s="12">
        <f>공종별내역서!J119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3" t="s">
        <v>51</v>
      </c>
      <c r="N11" s="2" t="s">
        <v>255</v>
      </c>
      <c r="O11" s="2" t="s">
        <v>51</v>
      </c>
      <c r="P11" s="2" t="s">
        <v>253</v>
      </c>
      <c r="Q11" s="2" t="s">
        <v>51</v>
      </c>
      <c r="R11" s="3">
        <v>3</v>
      </c>
      <c r="S11" s="2" t="s">
        <v>51</v>
      </c>
      <c r="T11" s="6"/>
    </row>
    <row r="12" spans="1:20" ht="30" customHeight="1" x14ac:dyDescent="0.3">
      <c r="A12" s="34" t="s">
        <v>266</v>
      </c>
      <c r="B12" s="7" t="s">
        <v>51</v>
      </c>
      <c r="C12" s="7" t="s">
        <v>51</v>
      </c>
      <c r="D12" s="8">
        <v>1</v>
      </c>
      <c r="E12" s="12">
        <f>공종별내역서!F165</f>
        <v>0</v>
      </c>
      <c r="F12" s="12">
        <f t="shared" si="0"/>
        <v>0</v>
      </c>
      <c r="G12" s="12">
        <f>공종별내역서!H165</f>
        <v>0</v>
      </c>
      <c r="H12" s="12">
        <f t="shared" si="1"/>
        <v>0</v>
      </c>
      <c r="I12" s="12">
        <f>공종별내역서!J165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3" t="s">
        <v>51</v>
      </c>
      <c r="N12" s="2" t="s">
        <v>267</v>
      </c>
      <c r="O12" s="2" t="s">
        <v>51</v>
      </c>
      <c r="P12" s="2" t="s">
        <v>253</v>
      </c>
      <c r="Q12" s="2" t="s">
        <v>51</v>
      </c>
      <c r="R12" s="3">
        <v>3</v>
      </c>
      <c r="S12" s="2" t="s">
        <v>51</v>
      </c>
      <c r="T12" s="6"/>
    </row>
    <row r="13" spans="1:20" ht="30" customHeight="1" x14ac:dyDescent="0.3">
      <c r="A13" s="29" t="s">
        <v>304</v>
      </c>
      <c r="B13" s="30" t="s">
        <v>51</v>
      </c>
      <c r="C13" s="30" t="s">
        <v>51</v>
      </c>
      <c r="D13" s="31">
        <v>1</v>
      </c>
      <c r="E13" s="32">
        <f>공종별내역서!F188</f>
        <v>0</v>
      </c>
      <c r="F13" s="32">
        <f t="shared" si="0"/>
        <v>0</v>
      </c>
      <c r="G13" s="32">
        <f>공종별내역서!H188</f>
        <v>0</v>
      </c>
      <c r="H13" s="32">
        <f t="shared" si="1"/>
        <v>0</v>
      </c>
      <c r="I13" s="32">
        <f>공종별내역서!J188</f>
        <v>0</v>
      </c>
      <c r="J13" s="32">
        <f t="shared" si="2"/>
        <v>0</v>
      </c>
      <c r="K13" s="32">
        <f t="shared" si="3"/>
        <v>0</v>
      </c>
      <c r="L13" s="32">
        <f t="shared" si="4"/>
        <v>0</v>
      </c>
      <c r="M13" s="33" t="s">
        <v>51</v>
      </c>
      <c r="N13" s="2" t="s">
        <v>305</v>
      </c>
      <c r="O13" s="2" t="s">
        <v>51</v>
      </c>
      <c r="P13" s="2" t="s">
        <v>51</v>
      </c>
      <c r="Q13" s="2" t="s">
        <v>306</v>
      </c>
      <c r="R13" s="3">
        <v>2</v>
      </c>
      <c r="S13" s="2" t="s">
        <v>51</v>
      </c>
      <c r="T13" s="6">
        <f>L13*1</f>
        <v>0</v>
      </c>
    </row>
    <row r="14" spans="1:20" ht="30" customHeight="1" x14ac:dyDescent="0.3">
      <c r="A14" s="35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36"/>
      <c r="T14" s="5"/>
    </row>
    <row r="15" spans="1:20" ht="30" customHeight="1" x14ac:dyDescent="0.3">
      <c r="A15" s="35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36"/>
      <c r="T15" s="5"/>
    </row>
    <row r="16" spans="1:20" ht="30" customHeight="1" x14ac:dyDescent="0.3">
      <c r="A16" s="35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36"/>
      <c r="T16" s="5"/>
    </row>
    <row r="17" spans="1:20" ht="30" customHeight="1" x14ac:dyDescent="0.3">
      <c r="A17" s="35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36"/>
      <c r="T17" s="5"/>
    </row>
    <row r="18" spans="1:20" ht="30" customHeight="1" x14ac:dyDescent="0.3">
      <c r="A18" s="35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36"/>
      <c r="T18" s="5"/>
    </row>
    <row r="19" spans="1:20" ht="30" customHeight="1" x14ac:dyDescent="0.3">
      <c r="A19" s="35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36"/>
      <c r="T19" s="5"/>
    </row>
    <row r="20" spans="1:20" ht="30" customHeight="1" x14ac:dyDescent="0.3">
      <c r="A20" s="35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36"/>
      <c r="T20" s="5"/>
    </row>
    <row r="21" spans="1:20" ht="30" customHeight="1" x14ac:dyDescent="0.3">
      <c r="A21" s="35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36"/>
      <c r="T21" s="5"/>
    </row>
    <row r="22" spans="1:20" ht="30" customHeight="1" x14ac:dyDescent="0.3">
      <c r="A22" s="35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36"/>
      <c r="T22" s="5"/>
    </row>
    <row r="23" spans="1:20" ht="30" customHeight="1" x14ac:dyDescent="0.3">
      <c r="A23" s="35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36"/>
      <c r="T23" s="5"/>
    </row>
    <row r="24" spans="1:20" ht="30" customHeight="1" x14ac:dyDescent="0.3">
      <c r="A24" s="35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36"/>
      <c r="T24" s="5"/>
    </row>
    <row r="25" spans="1:20" ht="30" customHeight="1" x14ac:dyDescent="0.3">
      <c r="A25" s="35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36"/>
      <c r="T25" s="5"/>
    </row>
    <row r="26" spans="1:20" ht="30" customHeight="1" x14ac:dyDescent="0.3">
      <c r="A26" s="35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36"/>
      <c r="T26" s="5"/>
    </row>
    <row r="27" spans="1:20" ht="30" customHeight="1" thickBot="1" x14ac:dyDescent="0.35">
      <c r="A27" s="37" t="s">
        <v>78</v>
      </c>
      <c r="B27" s="38"/>
      <c r="C27" s="38"/>
      <c r="D27" s="38"/>
      <c r="E27" s="38"/>
      <c r="F27" s="39">
        <f>F5</f>
        <v>0</v>
      </c>
      <c r="G27" s="40"/>
      <c r="H27" s="39">
        <f>H5</f>
        <v>0</v>
      </c>
      <c r="I27" s="40"/>
      <c r="J27" s="39">
        <f>J5</f>
        <v>0</v>
      </c>
      <c r="K27" s="40"/>
      <c r="L27" s="39">
        <f>L5</f>
        <v>0</v>
      </c>
      <c r="M27" s="41"/>
      <c r="T27" s="5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188"/>
  <sheetViews>
    <sheetView view="pageBreakPreview" zoomScaleNormal="100" zoomScaleSheetLayoutView="100" workbookViewId="0">
      <pane ySplit="4" topLeftCell="A5" activePane="bottomLeft" state="frozen"/>
      <selection pane="bottomLeft" activeCell="J9" sqref="J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9" t="s">
        <v>19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48" ht="30" customHeight="1" x14ac:dyDescent="0.3">
      <c r="A2" s="18" t="s">
        <v>381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2"/>
    </row>
    <row r="3" spans="1:48" ht="30" customHeight="1" x14ac:dyDescent="0.3">
      <c r="A3" s="86" t="s">
        <v>1</v>
      </c>
      <c r="B3" s="83" t="s">
        <v>2</v>
      </c>
      <c r="C3" s="83" t="s">
        <v>3</v>
      </c>
      <c r="D3" s="83" t="s">
        <v>4</v>
      </c>
      <c r="E3" s="83" t="s">
        <v>5</v>
      </c>
      <c r="F3" s="83"/>
      <c r="G3" s="83" t="s">
        <v>8</v>
      </c>
      <c r="H3" s="83"/>
      <c r="I3" s="83" t="s">
        <v>9</v>
      </c>
      <c r="J3" s="83"/>
      <c r="K3" s="83" t="s">
        <v>10</v>
      </c>
      <c r="L3" s="83"/>
      <c r="M3" s="84" t="s">
        <v>11</v>
      </c>
      <c r="N3" s="82" t="s">
        <v>20</v>
      </c>
      <c r="O3" s="82" t="s">
        <v>13</v>
      </c>
      <c r="P3" s="82" t="s">
        <v>21</v>
      </c>
      <c r="Q3" s="82" t="s">
        <v>12</v>
      </c>
      <c r="R3" s="82" t="s">
        <v>22</v>
      </c>
      <c r="S3" s="82" t="s">
        <v>23</v>
      </c>
      <c r="T3" s="82" t="s">
        <v>24</v>
      </c>
      <c r="U3" s="82" t="s">
        <v>25</v>
      </c>
      <c r="V3" s="82" t="s">
        <v>26</v>
      </c>
      <c r="W3" s="82" t="s">
        <v>27</v>
      </c>
      <c r="X3" s="82" t="s">
        <v>28</v>
      </c>
      <c r="Y3" s="82" t="s">
        <v>29</v>
      </c>
      <c r="Z3" s="82" t="s">
        <v>30</v>
      </c>
      <c r="AA3" s="82" t="s">
        <v>31</v>
      </c>
      <c r="AB3" s="82" t="s">
        <v>32</v>
      </c>
      <c r="AC3" s="82" t="s">
        <v>33</v>
      </c>
      <c r="AD3" s="82" t="s">
        <v>34</v>
      </c>
      <c r="AE3" s="82" t="s">
        <v>35</v>
      </c>
      <c r="AF3" s="82" t="s">
        <v>36</v>
      </c>
      <c r="AG3" s="82" t="s">
        <v>37</v>
      </c>
      <c r="AH3" s="82" t="s">
        <v>38</v>
      </c>
      <c r="AI3" s="82" t="s">
        <v>39</v>
      </c>
      <c r="AJ3" s="82" t="s">
        <v>40</v>
      </c>
      <c r="AK3" s="82" t="s">
        <v>41</v>
      </c>
      <c r="AL3" s="82" t="s">
        <v>42</v>
      </c>
      <c r="AM3" s="82" t="s">
        <v>43</v>
      </c>
      <c r="AN3" s="82" t="s">
        <v>44</v>
      </c>
      <c r="AO3" s="82" t="s">
        <v>45</v>
      </c>
      <c r="AP3" s="82" t="s">
        <v>46</v>
      </c>
      <c r="AQ3" s="82" t="s">
        <v>47</v>
      </c>
      <c r="AR3" s="82" t="s">
        <v>48</v>
      </c>
      <c r="AS3" s="82" t="s">
        <v>15</v>
      </c>
      <c r="AT3" s="82" t="s">
        <v>16</v>
      </c>
      <c r="AU3" s="82" t="s">
        <v>49</v>
      </c>
      <c r="AV3" s="82" t="s">
        <v>50</v>
      </c>
    </row>
    <row r="4" spans="1:48" ht="30" customHeight="1" thickBot="1" x14ac:dyDescent="0.35">
      <c r="A4" s="87"/>
      <c r="B4" s="88"/>
      <c r="C4" s="88"/>
      <c r="D4" s="88"/>
      <c r="E4" s="42" t="s">
        <v>6</v>
      </c>
      <c r="F4" s="42" t="s">
        <v>7</v>
      </c>
      <c r="G4" s="42" t="s">
        <v>6</v>
      </c>
      <c r="H4" s="42" t="s">
        <v>7</v>
      </c>
      <c r="I4" s="42" t="s">
        <v>6</v>
      </c>
      <c r="J4" s="42" t="s">
        <v>7</v>
      </c>
      <c r="K4" s="42" t="s">
        <v>6</v>
      </c>
      <c r="L4" s="42" t="s">
        <v>7</v>
      </c>
      <c r="M4" s="85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</row>
    <row r="5" spans="1:48" ht="30" customHeight="1" thickTop="1" x14ac:dyDescent="0.3">
      <c r="A5" s="24" t="s">
        <v>53</v>
      </c>
      <c r="B5" s="25" t="s">
        <v>51</v>
      </c>
      <c r="C5" s="26"/>
      <c r="D5" s="26"/>
      <c r="E5" s="27"/>
      <c r="F5" s="27"/>
      <c r="G5" s="27"/>
      <c r="H5" s="27"/>
      <c r="I5" s="27"/>
      <c r="J5" s="27"/>
      <c r="K5" s="27"/>
      <c r="L5" s="27"/>
      <c r="M5" s="43"/>
      <c r="N5" s="3"/>
      <c r="O5" s="3"/>
      <c r="P5" s="3"/>
      <c r="Q5" s="2" t="s">
        <v>54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1:48" ht="30" customHeight="1" x14ac:dyDescent="0.3">
      <c r="A6" s="34" t="s">
        <v>55</v>
      </c>
      <c r="B6" s="7" t="s">
        <v>56</v>
      </c>
      <c r="C6" s="7" t="s">
        <v>57</v>
      </c>
      <c r="D6" s="8">
        <v>259.60000000000002</v>
      </c>
      <c r="E6" s="12"/>
      <c r="F6" s="12">
        <f>TRUNC(E6*D6, 0)</f>
        <v>0</v>
      </c>
      <c r="G6" s="12"/>
      <c r="H6" s="12">
        <f>TRUNC(G6*D6, 0)</f>
        <v>0</v>
      </c>
      <c r="I6" s="12"/>
      <c r="J6" s="12">
        <f>TRUNC(I6*D6, 0)</f>
        <v>0</v>
      </c>
      <c r="K6" s="12">
        <f t="shared" ref="K6:L10" si="0">TRUNC(E6+G6+I6, 0)</f>
        <v>0</v>
      </c>
      <c r="L6" s="12">
        <f t="shared" si="0"/>
        <v>0</v>
      </c>
      <c r="M6" s="13"/>
      <c r="N6" s="2" t="s">
        <v>58</v>
      </c>
      <c r="O6" s="2" t="s">
        <v>51</v>
      </c>
      <c r="P6" s="2" t="s">
        <v>51</v>
      </c>
      <c r="Q6" s="2" t="s">
        <v>54</v>
      </c>
      <c r="R6" s="2" t="s">
        <v>59</v>
      </c>
      <c r="S6" s="2" t="s">
        <v>60</v>
      </c>
      <c r="T6" s="2" t="s">
        <v>60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61</v>
      </c>
      <c r="AV6" s="3">
        <v>368</v>
      </c>
    </row>
    <row r="7" spans="1:48" ht="30" customHeight="1" x14ac:dyDescent="0.3">
      <c r="A7" s="34" t="s">
        <v>62</v>
      </c>
      <c r="B7" s="7" t="s">
        <v>63</v>
      </c>
      <c r="C7" s="7" t="s">
        <v>57</v>
      </c>
      <c r="D7" s="8">
        <v>259.60000000000002</v>
      </c>
      <c r="E7" s="12"/>
      <c r="F7" s="12">
        <f>TRUNC(E7*D7, 0)</f>
        <v>0</v>
      </c>
      <c r="G7" s="12"/>
      <c r="H7" s="12">
        <f>TRUNC(G7*D7, 0)</f>
        <v>0</v>
      </c>
      <c r="I7" s="12"/>
      <c r="J7" s="12">
        <f>TRUNC(I7*D7, 0)</f>
        <v>0</v>
      </c>
      <c r="K7" s="12">
        <f t="shared" si="0"/>
        <v>0</v>
      </c>
      <c r="L7" s="12">
        <f t="shared" si="0"/>
        <v>0</v>
      </c>
      <c r="M7" s="13"/>
      <c r="N7" s="2" t="s">
        <v>64</v>
      </c>
      <c r="O7" s="2" t="s">
        <v>51</v>
      </c>
      <c r="P7" s="2" t="s">
        <v>51</v>
      </c>
      <c r="Q7" s="2" t="s">
        <v>54</v>
      </c>
      <c r="R7" s="2" t="s">
        <v>59</v>
      </c>
      <c r="S7" s="2" t="s">
        <v>60</v>
      </c>
      <c r="T7" s="2" t="s">
        <v>60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65</v>
      </c>
      <c r="AV7" s="3">
        <v>4</v>
      </c>
    </row>
    <row r="8" spans="1:48" ht="30" customHeight="1" x14ac:dyDescent="0.3">
      <c r="A8" s="34" t="s">
        <v>66</v>
      </c>
      <c r="B8" s="7" t="s">
        <v>67</v>
      </c>
      <c r="C8" s="7" t="s">
        <v>57</v>
      </c>
      <c r="D8" s="8">
        <v>259.60000000000002</v>
      </c>
      <c r="E8" s="12"/>
      <c r="F8" s="12">
        <f>TRUNC(E8*D8, 0)</f>
        <v>0</v>
      </c>
      <c r="G8" s="12"/>
      <c r="H8" s="12">
        <f>TRUNC(G8*D8, 0)</f>
        <v>0</v>
      </c>
      <c r="I8" s="12"/>
      <c r="J8" s="12">
        <f>TRUNC(I8*D8, 0)</f>
        <v>0</v>
      </c>
      <c r="K8" s="12">
        <f t="shared" si="0"/>
        <v>0</v>
      </c>
      <c r="L8" s="12">
        <f t="shared" si="0"/>
        <v>0</v>
      </c>
      <c r="M8" s="13"/>
      <c r="N8" s="2" t="s">
        <v>68</v>
      </c>
      <c r="O8" s="2" t="s">
        <v>51</v>
      </c>
      <c r="P8" s="2" t="s">
        <v>51</v>
      </c>
      <c r="Q8" s="2" t="s">
        <v>54</v>
      </c>
      <c r="R8" s="2" t="s">
        <v>59</v>
      </c>
      <c r="S8" s="2" t="s">
        <v>60</v>
      </c>
      <c r="T8" s="2" t="s">
        <v>60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69</v>
      </c>
      <c r="AV8" s="3">
        <v>5</v>
      </c>
    </row>
    <row r="9" spans="1:48" ht="30" customHeight="1" x14ac:dyDescent="0.3">
      <c r="A9" s="34" t="s">
        <v>70</v>
      </c>
      <c r="B9" s="7" t="s">
        <v>51</v>
      </c>
      <c r="C9" s="7" t="s">
        <v>57</v>
      </c>
      <c r="D9" s="8">
        <v>259.60000000000002</v>
      </c>
      <c r="E9" s="12"/>
      <c r="F9" s="12">
        <f>TRUNC(E9*D9, 0)</f>
        <v>0</v>
      </c>
      <c r="G9" s="12"/>
      <c r="H9" s="12">
        <f>TRUNC(G9*D9, 0)</f>
        <v>0</v>
      </c>
      <c r="I9" s="12"/>
      <c r="J9" s="12">
        <f>TRUNC(I9*D9, 0)</f>
        <v>0</v>
      </c>
      <c r="K9" s="12">
        <f t="shared" si="0"/>
        <v>0</v>
      </c>
      <c r="L9" s="12">
        <f t="shared" si="0"/>
        <v>0</v>
      </c>
      <c r="M9" s="13"/>
      <c r="N9" s="2" t="s">
        <v>71</v>
      </c>
      <c r="O9" s="2" t="s">
        <v>51</v>
      </c>
      <c r="P9" s="2" t="s">
        <v>51</v>
      </c>
      <c r="Q9" s="2" t="s">
        <v>54</v>
      </c>
      <c r="R9" s="2" t="s">
        <v>59</v>
      </c>
      <c r="S9" s="2" t="s">
        <v>60</v>
      </c>
      <c r="T9" s="2" t="s">
        <v>60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72</v>
      </c>
      <c r="AV9" s="3">
        <v>6</v>
      </c>
    </row>
    <row r="10" spans="1:48" ht="30" customHeight="1" x14ac:dyDescent="0.3">
      <c r="A10" s="34" t="s">
        <v>73</v>
      </c>
      <c r="B10" s="7" t="s">
        <v>74</v>
      </c>
      <c r="C10" s="7" t="s">
        <v>75</v>
      </c>
      <c r="D10" s="8">
        <v>2</v>
      </c>
      <c r="E10" s="12"/>
      <c r="F10" s="12">
        <f>TRUNC(E10*D10, 0)</f>
        <v>0</v>
      </c>
      <c r="G10" s="12"/>
      <c r="H10" s="12">
        <f>TRUNC(G10*D10, 0)</f>
        <v>0</v>
      </c>
      <c r="I10" s="12"/>
      <c r="J10" s="12">
        <f>TRUNC(I10*D10, 0)</f>
        <v>0</v>
      </c>
      <c r="K10" s="12">
        <f t="shared" si="0"/>
        <v>0</v>
      </c>
      <c r="L10" s="12">
        <f t="shared" si="0"/>
        <v>0</v>
      </c>
      <c r="M10" s="13"/>
      <c r="N10" s="2" t="s">
        <v>76</v>
      </c>
      <c r="O10" s="2" t="s">
        <v>51</v>
      </c>
      <c r="P10" s="2" t="s">
        <v>51</v>
      </c>
      <c r="Q10" s="2" t="s">
        <v>54</v>
      </c>
      <c r="R10" s="2" t="s">
        <v>59</v>
      </c>
      <c r="S10" s="2" t="s">
        <v>60</v>
      </c>
      <c r="T10" s="2" t="s">
        <v>60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77</v>
      </c>
      <c r="AV10" s="3">
        <v>369</v>
      </c>
    </row>
    <row r="11" spans="1:48" ht="30" customHeight="1" x14ac:dyDescent="0.3">
      <c r="A11" s="35"/>
      <c r="B11" s="8"/>
      <c r="C11" s="8"/>
      <c r="D11" s="8"/>
      <c r="E11" s="12"/>
      <c r="F11" s="12"/>
      <c r="G11" s="12"/>
      <c r="H11" s="12"/>
      <c r="I11" s="12"/>
      <c r="J11" s="12"/>
      <c r="K11" s="12"/>
      <c r="L11" s="12"/>
      <c r="M11" s="36"/>
      <c r="Q11" s="1" t="s">
        <v>54</v>
      </c>
    </row>
    <row r="12" spans="1:48" ht="30" customHeight="1" x14ac:dyDescent="0.3">
      <c r="A12" s="35"/>
      <c r="B12" s="8"/>
      <c r="C12" s="8"/>
      <c r="D12" s="8"/>
      <c r="E12" s="12"/>
      <c r="F12" s="12"/>
      <c r="G12" s="12"/>
      <c r="H12" s="12"/>
      <c r="I12" s="12"/>
      <c r="J12" s="12"/>
      <c r="K12" s="12"/>
      <c r="L12" s="12"/>
      <c r="M12" s="36"/>
      <c r="Q12" s="1" t="s">
        <v>54</v>
      </c>
    </row>
    <row r="13" spans="1:48" ht="30" customHeight="1" x14ac:dyDescent="0.3">
      <c r="A13" s="35"/>
      <c r="B13" s="8" t="s">
        <v>386</v>
      </c>
      <c r="C13" s="8"/>
      <c r="D13" s="8"/>
      <c r="E13" s="12"/>
      <c r="F13" s="12"/>
      <c r="G13" s="12"/>
      <c r="H13" s="12"/>
      <c r="I13" s="12"/>
      <c r="J13" s="12"/>
      <c r="K13" s="12"/>
      <c r="L13" s="12"/>
      <c r="M13" s="36"/>
      <c r="Q13" s="1" t="s">
        <v>54</v>
      </c>
    </row>
    <row r="14" spans="1:48" ht="30" customHeight="1" x14ac:dyDescent="0.3">
      <c r="A14" s="35"/>
      <c r="B14" s="8"/>
      <c r="C14" s="8"/>
      <c r="D14" s="8"/>
      <c r="E14" s="12"/>
      <c r="F14" s="12"/>
      <c r="G14" s="12"/>
      <c r="H14" s="12"/>
      <c r="I14" s="12"/>
      <c r="J14" s="12"/>
      <c r="K14" s="12"/>
      <c r="L14" s="12"/>
      <c r="M14" s="36"/>
      <c r="Q14" s="1" t="s">
        <v>54</v>
      </c>
    </row>
    <row r="15" spans="1:48" ht="30" customHeight="1" x14ac:dyDescent="0.3">
      <c r="A15" s="35"/>
      <c r="B15" s="8"/>
      <c r="C15" s="8"/>
      <c r="D15" s="8"/>
      <c r="E15" s="12"/>
      <c r="F15" s="12"/>
      <c r="G15" s="12"/>
      <c r="H15" s="12"/>
      <c r="I15" s="12"/>
      <c r="J15" s="12"/>
      <c r="K15" s="12"/>
      <c r="L15" s="12"/>
      <c r="M15" s="36"/>
      <c r="Q15" s="1" t="s">
        <v>54</v>
      </c>
    </row>
    <row r="16" spans="1:48" ht="30" customHeight="1" x14ac:dyDescent="0.3">
      <c r="A16" s="35"/>
      <c r="B16" s="8"/>
      <c r="C16" s="8"/>
      <c r="D16" s="8"/>
      <c r="E16" s="12"/>
      <c r="F16" s="12"/>
      <c r="G16" s="12"/>
      <c r="H16" s="12"/>
      <c r="I16" s="12"/>
      <c r="J16" s="12"/>
      <c r="K16" s="12"/>
      <c r="L16" s="12"/>
      <c r="M16" s="36"/>
      <c r="Q16" s="1" t="s">
        <v>54</v>
      </c>
    </row>
    <row r="17" spans="1:48" ht="30" customHeight="1" x14ac:dyDescent="0.3">
      <c r="A17" s="35"/>
      <c r="B17" s="8"/>
      <c r="C17" s="8"/>
      <c r="D17" s="8"/>
      <c r="E17" s="12"/>
      <c r="F17" s="12"/>
      <c r="G17" s="12"/>
      <c r="H17" s="12"/>
      <c r="I17" s="12"/>
      <c r="J17" s="12"/>
      <c r="K17" s="12"/>
      <c r="L17" s="12"/>
      <c r="M17" s="36"/>
      <c r="Q17" s="1" t="s">
        <v>54</v>
      </c>
    </row>
    <row r="18" spans="1:48" ht="30" customHeight="1" x14ac:dyDescent="0.3">
      <c r="A18" s="35"/>
      <c r="B18" s="8"/>
      <c r="C18" s="8"/>
      <c r="D18" s="8"/>
      <c r="E18" s="12"/>
      <c r="F18" s="12"/>
      <c r="G18" s="12"/>
      <c r="H18" s="12"/>
      <c r="I18" s="12"/>
      <c r="J18" s="12"/>
      <c r="K18" s="12"/>
      <c r="L18" s="12"/>
      <c r="M18" s="36"/>
      <c r="Q18" s="1" t="s">
        <v>54</v>
      </c>
    </row>
    <row r="19" spans="1:48" ht="30" customHeight="1" x14ac:dyDescent="0.3">
      <c r="A19" s="35"/>
      <c r="B19" s="8"/>
      <c r="C19" s="8"/>
      <c r="D19" s="8"/>
      <c r="E19" s="12"/>
      <c r="F19" s="12"/>
      <c r="G19" s="12"/>
      <c r="H19" s="12"/>
      <c r="I19" s="12"/>
      <c r="J19" s="12"/>
      <c r="K19" s="12"/>
      <c r="L19" s="12"/>
      <c r="M19" s="36"/>
      <c r="Q19" s="1" t="s">
        <v>54</v>
      </c>
    </row>
    <row r="20" spans="1:48" ht="30" customHeight="1" x14ac:dyDescent="0.3">
      <c r="A20" s="35"/>
      <c r="B20" s="8"/>
      <c r="C20" s="8"/>
      <c r="D20" s="8"/>
      <c r="E20" s="12"/>
      <c r="F20" s="12"/>
      <c r="G20" s="12"/>
      <c r="H20" s="12"/>
      <c r="I20" s="12"/>
      <c r="J20" s="12"/>
      <c r="K20" s="12"/>
      <c r="L20" s="12"/>
      <c r="M20" s="36"/>
      <c r="Q20" s="1" t="s">
        <v>54</v>
      </c>
    </row>
    <row r="21" spans="1:48" ht="30" customHeight="1" x14ac:dyDescent="0.3">
      <c r="A21" s="35"/>
      <c r="B21" s="8"/>
      <c r="C21" s="8"/>
      <c r="D21" s="8"/>
      <c r="E21" s="12"/>
      <c r="F21" s="12"/>
      <c r="G21" s="12"/>
      <c r="H21" s="12"/>
      <c r="I21" s="12"/>
      <c r="J21" s="12"/>
      <c r="K21" s="12"/>
      <c r="L21" s="12"/>
      <c r="M21" s="36"/>
      <c r="Q21" s="1" t="s">
        <v>54</v>
      </c>
    </row>
    <row r="22" spans="1:48" ht="30" customHeight="1" x14ac:dyDescent="0.3">
      <c r="A22" s="35"/>
      <c r="B22" s="8"/>
      <c r="C22" s="8"/>
      <c r="D22" s="8"/>
      <c r="E22" s="12"/>
      <c r="F22" s="12"/>
      <c r="G22" s="12"/>
      <c r="H22" s="12"/>
      <c r="I22" s="12"/>
      <c r="J22" s="12"/>
      <c r="K22" s="12"/>
      <c r="L22" s="12"/>
      <c r="M22" s="36"/>
      <c r="Q22" s="1" t="s">
        <v>54</v>
      </c>
    </row>
    <row r="23" spans="1:48" ht="30" customHeight="1" x14ac:dyDescent="0.3">
      <c r="A23" s="35"/>
      <c r="B23" s="8"/>
      <c r="C23" s="8"/>
      <c r="D23" s="8"/>
      <c r="E23" s="12"/>
      <c r="F23" s="12"/>
      <c r="G23" s="12"/>
      <c r="H23" s="12"/>
      <c r="I23" s="12"/>
      <c r="J23" s="12"/>
      <c r="K23" s="12"/>
      <c r="L23" s="12"/>
      <c r="M23" s="36"/>
      <c r="Q23" s="1" t="s">
        <v>54</v>
      </c>
    </row>
    <row r="24" spans="1:48" ht="30" customHeight="1" x14ac:dyDescent="0.3">
      <c r="A24" s="35"/>
      <c r="B24" s="8"/>
      <c r="C24" s="8"/>
      <c r="D24" s="8"/>
      <c r="E24" s="12"/>
      <c r="F24" s="12"/>
      <c r="G24" s="12"/>
      <c r="H24" s="12"/>
      <c r="I24" s="12"/>
      <c r="J24" s="12"/>
      <c r="K24" s="12"/>
      <c r="L24" s="12"/>
      <c r="M24" s="36"/>
      <c r="Q24" s="1" t="s">
        <v>54</v>
      </c>
    </row>
    <row r="25" spans="1:48" ht="30" customHeight="1" x14ac:dyDescent="0.3">
      <c r="A25" s="35"/>
      <c r="B25" s="8"/>
      <c r="C25" s="8"/>
      <c r="D25" s="8"/>
      <c r="E25" s="12"/>
      <c r="F25" s="12"/>
      <c r="G25" s="12"/>
      <c r="H25" s="12"/>
      <c r="I25" s="12"/>
      <c r="J25" s="12"/>
      <c r="K25" s="12"/>
      <c r="L25" s="12"/>
      <c r="M25" s="36"/>
      <c r="Q25" s="1" t="s">
        <v>54</v>
      </c>
    </row>
    <row r="26" spans="1:48" ht="30" customHeight="1" thickBot="1" x14ac:dyDescent="0.35">
      <c r="A26" s="44"/>
      <c r="B26" s="45"/>
      <c r="C26" s="45"/>
      <c r="D26" s="45"/>
      <c r="E26" s="46"/>
      <c r="F26" s="46"/>
      <c r="G26" s="46"/>
      <c r="H26" s="46"/>
      <c r="I26" s="46"/>
      <c r="J26" s="46"/>
      <c r="K26" s="46"/>
      <c r="L26" s="46"/>
      <c r="M26" s="47"/>
      <c r="Q26" s="1" t="s">
        <v>54</v>
      </c>
    </row>
    <row r="27" spans="1:48" ht="30" customHeight="1" thickTop="1" thickBot="1" x14ac:dyDescent="0.35">
      <c r="A27" s="48" t="s">
        <v>78</v>
      </c>
      <c r="B27" s="49"/>
      <c r="C27" s="49"/>
      <c r="D27" s="49"/>
      <c r="E27" s="50"/>
      <c r="F27" s="50">
        <f>SUMIF(Q6:Q26,"0101",F6:F26)</f>
        <v>0</v>
      </c>
      <c r="G27" s="50"/>
      <c r="H27" s="50">
        <f>SUMIF(Q6:Q26,"0101",H6:H26)</f>
        <v>0</v>
      </c>
      <c r="I27" s="50"/>
      <c r="J27" s="50">
        <f>SUMIF(Q6:Q26,"0101",J6:J26)</f>
        <v>0</v>
      </c>
      <c r="K27" s="50"/>
      <c r="L27" s="50">
        <f>SUMIF(Q6:Q26,"0101",L6:L26)</f>
        <v>0</v>
      </c>
      <c r="M27" s="51"/>
      <c r="N27" t="s">
        <v>79</v>
      </c>
    </row>
    <row r="28" spans="1:48" ht="30" customHeight="1" x14ac:dyDescent="0.3">
      <c r="A28" s="52" t="s">
        <v>82</v>
      </c>
      <c r="B28" s="53" t="s">
        <v>51</v>
      </c>
      <c r="C28" s="54"/>
      <c r="D28" s="54"/>
      <c r="E28" s="55"/>
      <c r="F28" s="55"/>
      <c r="G28" s="55"/>
      <c r="H28" s="55"/>
      <c r="I28" s="55"/>
      <c r="J28" s="55"/>
      <c r="K28" s="55"/>
      <c r="L28" s="55"/>
      <c r="M28" s="56"/>
      <c r="N28" s="3"/>
      <c r="O28" s="3"/>
      <c r="P28" s="3"/>
      <c r="Q28" s="2" t="s">
        <v>83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34" t="s">
        <v>84</v>
      </c>
      <c r="B29" s="7" t="s">
        <v>85</v>
      </c>
      <c r="C29" s="7" t="s">
        <v>57</v>
      </c>
      <c r="D29" s="8">
        <v>79.400000000000006</v>
      </c>
      <c r="E29" s="12"/>
      <c r="F29" s="12">
        <f t="shared" ref="F29:F38" si="1">TRUNC(E29*D29, 0)</f>
        <v>0</v>
      </c>
      <c r="G29" s="12"/>
      <c r="H29" s="12">
        <f t="shared" ref="H29:H38" si="2">TRUNC(G29*D29, 0)</f>
        <v>0</v>
      </c>
      <c r="I29" s="12"/>
      <c r="J29" s="12">
        <f t="shared" ref="J29:J38" si="3">TRUNC(I29*D29, 0)</f>
        <v>0</v>
      </c>
      <c r="K29" s="12">
        <f t="shared" ref="K29:K38" si="4">TRUNC(E29+G29+I29, 0)</f>
        <v>0</v>
      </c>
      <c r="L29" s="12">
        <f t="shared" ref="L29:L38" si="5">TRUNC(F29+H29+J29, 0)</f>
        <v>0</v>
      </c>
      <c r="M29" s="13"/>
      <c r="N29" s="2" t="s">
        <v>86</v>
      </c>
      <c r="O29" s="2" t="s">
        <v>51</v>
      </c>
      <c r="P29" s="2" t="s">
        <v>51</v>
      </c>
      <c r="Q29" s="2" t="s">
        <v>83</v>
      </c>
      <c r="R29" s="2" t="s">
        <v>59</v>
      </c>
      <c r="S29" s="2" t="s">
        <v>60</v>
      </c>
      <c r="T29" s="2" t="s">
        <v>60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87</v>
      </c>
      <c r="AV29" s="3">
        <v>290</v>
      </c>
    </row>
    <row r="30" spans="1:48" ht="30" customHeight="1" x14ac:dyDescent="0.3">
      <c r="A30" s="34" t="s">
        <v>88</v>
      </c>
      <c r="B30" s="7" t="s">
        <v>89</v>
      </c>
      <c r="C30" s="7" t="s">
        <v>57</v>
      </c>
      <c r="D30" s="8">
        <v>28.3</v>
      </c>
      <c r="E30" s="12"/>
      <c r="F30" s="12">
        <f t="shared" si="1"/>
        <v>0</v>
      </c>
      <c r="G30" s="12"/>
      <c r="H30" s="12">
        <f t="shared" si="2"/>
        <v>0</v>
      </c>
      <c r="I30" s="12"/>
      <c r="J30" s="12">
        <f t="shared" si="3"/>
        <v>0</v>
      </c>
      <c r="K30" s="12">
        <f t="shared" si="4"/>
        <v>0</v>
      </c>
      <c r="L30" s="12">
        <f t="shared" si="5"/>
        <v>0</v>
      </c>
      <c r="M30" s="13"/>
      <c r="N30" s="2" t="s">
        <v>90</v>
      </c>
      <c r="O30" s="2" t="s">
        <v>51</v>
      </c>
      <c r="P30" s="2" t="s">
        <v>51</v>
      </c>
      <c r="Q30" s="2" t="s">
        <v>83</v>
      </c>
      <c r="R30" s="2" t="s">
        <v>59</v>
      </c>
      <c r="S30" s="2" t="s">
        <v>60</v>
      </c>
      <c r="T30" s="2" t="s">
        <v>60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91</v>
      </c>
      <c r="AV30" s="3">
        <v>291</v>
      </c>
    </row>
    <row r="31" spans="1:48" ht="30" customHeight="1" x14ac:dyDescent="0.3">
      <c r="A31" s="34" t="s">
        <v>92</v>
      </c>
      <c r="B31" s="7" t="s">
        <v>93</v>
      </c>
      <c r="C31" s="7" t="s">
        <v>57</v>
      </c>
      <c r="D31" s="8">
        <v>44.4</v>
      </c>
      <c r="E31" s="12"/>
      <c r="F31" s="12">
        <f t="shared" si="1"/>
        <v>0</v>
      </c>
      <c r="G31" s="12"/>
      <c r="H31" s="12">
        <f t="shared" si="2"/>
        <v>0</v>
      </c>
      <c r="I31" s="12"/>
      <c r="J31" s="12">
        <f t="shared" si="3"/>
        <v>0</v>
      </c>
      <c r="K31" s="12">
        <f t="shared" si="4"/>
        <v>0</v>
      </c>
      <c r="L31" s="12">
        <f t="shared" si="5"/>
        <v>0</v>
      </c>
      <c r="M31" s="13"/>
      <c r="N31" s="2" t="s">
        <v>94</v>
      </c>
      <c r="O31" s="2" t="s">
        <v>51</v>
      </c>
      <c r="P31" s="2" t="s">
        <v>51</v>
      </c>
      <c r="Q31" s="2" t="s">
        <v>83</v>
      </c>
      <c r="R31" s="2" t="s">
        <v>59</v>
      </c>
      <c r="S31" s="2" t="s">
        <v>60</v>
      </c>
      <c r="T31" s="2" t="s">
        <v>60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95</v>
      </c>
      <c r="AV31" s="3">
        <v>292</v>
      </c>
    </row>
    <row r="32" spans="1:48" ht="30" customHeight="1" x14ac:dyDescent="0.3">
      <c r="A32" s="34" t="s">
        <v>92</v>
      </c>
      <c r="B32" s="7" t="s">
        <v>96</v>
      </c>
      <c r="C32" s="7" t="s">
        <v>57</v>
      </c>
      <c r="D32" s="8">
        <v>34.1</v>
      </c>
      <c r="E32" s="12"/>
      <c r="F32" s="12">
        <f t="shared" si="1"/>
        <v>0</v>
      </c>
      <c r="G32" s="12"/>
      <c r="H32" s="12">
        <f t="shared" si="2"/>
        <v>0</v>
      </c>
      <c r="I32" s="12"/>
      <c r="J32" s="12">
        <f t="shared" si="3"/>
        <v>0</v>
      </c>
      <c r="K32" s="12">
        <f t="shared" si="4"/>
        <v>0</v>
      </c>
      <c r="L32" s="12">
        <f t="shared" si="5"/>
        <v>0</v>
      </c>
      <c r="M32" s="13"/>
      <c r="N32" s="2" t="s">
        <v>97</v>
      </c>
      <c r="O32" s="2" t="s">
        <v>51</v>
      </c>
      <c r="P32" s="2" t="s">
        <v>51</v>
      </c>
      <c r="Q32" s="2" t="s">
        <v>83</v>
      </c>
      <c r="R32" s="2" t="s">
        <v>59</v>
      </c>
      <c r="S32" s="2" t="s">
        <v>60</v>
      </c>
      <c r="T32" s="2" t="s">
        <v>60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98</v>
      </c>
      <c r="AV32" s="3">
        <v>293</v>
      </c>
    </row>
    <row r="33" spans="1:48" ht="30" customHeight="1" x14ac:dyDescent="0.3">
      <c r="A33" s="34" t="s">
        <v>92</v>
      </c>
      <c r="B33" s="7" t="s">
        <v>99</v>
      </c>
      <c r="C33" s="7" t="s">
        <v>57</v>
      </c>
      <c r="D33" s="8">
        <v>10.6</v>
      </c>
      <c r="E33" s="12"/>
      <c r="F33" s="12">
        <f t="shared" si="1"/>
        <v>0</v>
      </c>
      <c r="G33" s="12"/>
      <c r="H33" s="12">
        <f t="shared" si="2"/>
        <v>0</v>
      </c>
      <c r="I33" s="12"/>
      <c r="J33" s="12">
        <f t="shared" si="3"/>
        <v>0</v>
      </c>
      <c r="K33" s="12">
        <f t="shared" si="4"/>
        <v>0</v>
      </c>
      <c r="L33" s="12">
        <f t="shared" si="5"/>
        <v>0</v>
      </c>
      <c r="M33" s="13"/>
      <c r="N33" s="2" t="s">
        <v>100</v>
      </c>
      <c r="O33" s="2" t="s">
        <v>51</v>
      </c>
      <c r="P33" s="2" t="s">
        <v>51</v>
      </c>
      <c r="Q33" s="2" t="s">
        <v>83</v>
      </c>
      <c r="R33" s="2" t="s">
        <v>59</v>
      </c>
      <c r="S33" s="2" t="s">
        <v>60</v>
      </c>
      <c r="T33" s="2" t="s">
        <v>60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101</v>
      </c>
      <c r="AV33" s="3">
        <v>294</v>
      </c>
    </row>
    <row r="34" spans="1:48" ht="30" customHeight="1" x14ac:dyDescent="0.3">
      <c r="A34" s="34" t="s">
        <v>88</v>
      </c>
      <c r="B34" s="7" t="s">
        <v>102</v>
      </c>
      <c r="C34" s="7" t="s">
        <v>57</v>
      </c>
      <c r="D34" s="8">
        <v>28.6</v>
      </c>
      <c r="E34" s="12"/>
      <c r="F34" s="12">
        <f t="shared" si="1"/>
        <v>0</v>
      </c>
      <c r="G34" s="12"/>
      <c r="H34" s="12">
        <f t="shared" si="2"/>
        <v>0</v>
      </c>
      <c r="I34" s="12"/>
      <c r="J34" s="12">
        <f t="shared" si="3"/>
        <v>0</v>
      </c>
      <c r="K34" s="12">
        <f t="shared" si="4"/>
        <v>0</v>
      </c>
      <c r="L34" s="12">
        <f t="shared" si="5"/>
        <v>0</v>
      </c>
      <c r="M34" s="13"/>
      <c r="N34" s="2" t="s">
        <v>103</v>
      </c>
      <c r="O34" s="2" t="s">
        <v>51</v>
      </c>
      <c r="P34" s="2" t="s">
        <v>51</v>
      </c>
      <c r="Q34" s="2" t="s">
        <v>83</v>
      </c>
      <c r="R34" s="2" t="s">
        <v>59</v>
      </c>
      <c r="S34" s="2" t="s">
        <v>60</v>
      </c>
      <c r="T34" s="2" t="s">
        <v>60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104</v>
      </c>
      <c r="AV34" s="3">
        <v>295</v>
      </c>
    </row>
    <row r="35" spans="1:48" ht="30" customHeight="1" x14ac:dyDescent="0.3">
      <c r="A35" s="34" t="s">
        <v>105</v>
      </c>
      <c r="B35" s="7" t="s">
        <v>106</v>
      </c>
      <c r="C35" s="7" t="s">
        <v>57</v>
      </c>
      <c r="D35" s="8">
        <v>83.2</v>
      </c>
      <c r="E35" s="12"/>
      <c r="F35" s="12">
        <f t="shared" si="1"/>
        <v>0</v>
      </c>
      <c r="G35" s="12"/>
      <c r="H35" s="12">
        <f t="shared" si="2"/>
        <v>0</v>
      </c>
      <c r="I35" s="12"/>
      <c r="J35" s="12">
        <f t="shared" si="3"/>
        <v>0</v>
      </c>
      <c r="K35" s="12">
        <f t="shared" si="4"/>
        <v>0</v>
      </c>
      <c r="L35" s="12">
        <f t="shared" si="5"/>
        <v>0</v>
      </c>
      <c r="M35" s="13"/>
      <c r="N35" s="2" t="s">
        <v>107</v>
      </c>
      <c r="O35" s="2" t="s">
        <v>51</v>
      </c>
      <c r="P35" s="2" t="s">
        <v>51</v>
      </c>
      <c r="Q35" s="2" t="s">
        <v>83</v>
      </c>
      <c r="R35" s="2" t="s">
        <v>59</v>
      </c>
      <c r="S35" s="2" t="s">
        <v>60</v>
      </c>
      <c r="T35" s="2" t="s">
        <v>60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108</v>
      </c>
      <c r="AV35" s="3">
        <v>11</v>
      </c>
    </row>
    <row r="36" spans="1:48" ht="30" customHeight="1" x14ac:dyDescent="0.3">
      <c r="A36" s="34" t="s">
        <v>105</v>
      </c>
      <c r="B36" s="7" t="s">
        <v>109</v>
      </c>
      <c r="C36" s="7" t="s">
        <v>57</v>
      </c>
      <c r="D36" s="8">
        <v>29.9</v>
      </c>
      <c r="E36" s="12"/>
      <c r="F36" s="12">
        <f t="shared" si="1"/>
        <v>0</v>
      </c>
      <c r="G36" s="12"/>
      <c r="H36" s="12">
        <f t="shared" si="2"/>
        <v>0</v>
      </c>
      <c r="I36" s="12"/>
      <c r="J36" s="12">
        <f t="shared" si="3"/>
        <v>0</v>
      </c>
      <c r="K36" s="12">
        <f t="shared" si="4"/>
        <v>0</v>
      </c>
      <c r="L36" s="12">
        <f t="shared" si="5"/>
        <v>0</v>
      </c>
      <c r="M36" s="13"/>
      <c r="N36" s="2" t="s">
        <v>110</v>
      </c>
      <c r="O36" s="2" t="s">
        <v>51</v>
      </c>
      <c r="P36" s="2" t="s">
        <v>51</v>
      </c>
      <c r="Q36" s="2" t="s">
        <v>83</v>
      </c>
      <c r="R36" s="2" t="s">
        <v>59</v>
      </c>
      <c r="S36" s="2" t="s">
        <v>60</v>
      </c>
      <c r="T36" s="2" t="s">
        <v>60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51</v>
      </c>
      <c r="AS36" s="2" t="s">
        <v>51</v>
      </c>
      <c r="AT36" s="3"/>
      <c r="AU36" s="2" t="s">
        <v>111</v>
      </c>
      <c r="AV36" s="3">
        <v>296</v>
      </c>
    </row>
    <row r="37" spans="1:48" ht="30" customHeight="1" x14ac:dyDescent="0.3">
      <c r="A37" s="34" t="s">
        <v>112</v>
      </c>
      <c r="B37" s="7" t="s">
        <v>113</v>
      </c>
      <c r="C37" s="7" t="s">
        <v>114</v>
      </c>
      <c r="D37" s="8">
        <v>2</v>
      </c>
      <c r="E37" s="12"/>
      <c r="F37" s="12">
        <f t="shared" si="1"/>
        <v>0</v>
      </c>
      <c r="G37" s="12"/>
      <c r="H37" s="12">
        <f t="shared" si="2"/>
        <v>0</v>
      </c>
      <c r="I37" s="12"/>
      <c r="J37" s="12">
        <f t="shared" si="3"/>
        <v>0</v>
      </c>
      <c r="K37" s="12">
        <f t="shared" si="4"/>
        <v>0</v>
      </c>
      <c r="L37" s="12">
        <f t="shared" si="5"/>
        <v>0</v>
      </c>
      <c r="M37" s="13"/>
      <c r="N37" s="2" t="s">
        <v>115</v>
      </c>
      <c r="O37" s="2" t="s">
        <v>51</v>
      </c>
      <c r="P37" s="2" t="s">
        <v>51</v>
      </c>
      <c r="Q37" s="2" t="s">
        <v>83</v>
      </c>
      <c r="R37" s="2" t="s">
        <v>59</v>
      </c>
      <c r="S37" s="2" t="s">
        <v>60</v>
      </c>
      <c r="T37" s="2" t="s">
        <v>60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51</v>
      </c>
      <c r="AS37" s="2" t="s">
        <v>51</v>
      </c>
      <c r="AT37" s="3"/>
      <c r="AU37" s="2" t="s">
        <v>116</v>
      </c>
      <c r="AV37" s="3">
        <v>370</v>
      </c>
    </row>
    <row r="38" spans="1:48" ht="30" customHeight="1" x14ac:dyDescent="0.3">
      <c r="A38" s="35" t="s">
        <v>112</v>
      </c>
      <c r="B38" s="8" t="s">
        <v>117</v>
      </c>
      <c r="C38" s="8" t="s">
        <v>114</v>
      </c>
      <c r="D38" s="8">
        <v>1</v>
      </c>
      <c r="E38" s="12"/>
      <c r="F38" s="12">
        <f t="shared" si="1"/>
        <v>0</v>
      </c>
      <c r="G38" s="12"/>
      <c r="H38" s="12">
        <f t="shared" si="2"/>
        <v>0</v>
      </c>
      <c r="I38" s="12"/>
      <c r="J38" s="12">
        <f t="shared" si="3"/>
        <v>0</v>
      </c>
      <c r="K38" s="12">
        <f t="shared" si="4"/>
        <v>0</v>
      </c>
      <c r="L38" s="12">
        <f t="shared" si="5"/>
        <v>0</v>
      </c>
      <c r="M38" s="36"/>
      <c r="N38" s="2" t="s">
        <v>118</v>
      </c>
      <c r="O38" s="2" t="s">
        <v>51</v>
      </c>
      <c r="P38" s="2" t="s">
        <v>51</v>
      </c>
      <c r="Q38" s="2" t="s">
        <v>83</v>
      </c>
      <c r="R38" s="2" t="s">
        <v>59</v>
      </c>
      <c r="S38" s="2" t="s">
        <v>60</v>
      </c>
      <c r="T38" s="2" t="s">
        <v>60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51</v>
      </c>
      <c r="AS38" s="2" t="s">
        <v>51</v>
      </c>
      <c r="AT38" s="3"/>
      <c r="AU38" s="2" t="s">
        <v>119</v>
      </c>
      <c r="AV38" s="3">
        <v>372</v>
      </c>
    </row>
    <row r="39" spans="1:48" ht="30" customHeight="1" x14ac:dyDescent="0.3">
      <c r="A39" s="35"/>
      <c r="B39" s="8"/>
      <c r="C39" s="8"/>
      <c r="D39" s="8"/>
      <c r="E39" s="12"/>
      <c r="F39" s="12"/>
      <c r="G39" s="12"/>
      <c r="H39" s="12"/>
      <c r="I39" s="12"/>
      <c r="J39" s="12"/>
      <c r="K39" s="12"/>
      <c r="L39" s="12"/>
      <c r="M39" s="36"/>
      <c r="Q39" s="1" t="s">
        <v>83</v>
      </c>
    </row>
    <row r="40" spans="1:48" ht="30" customHeight="1" x14ac:dyDescent="0.3">
      <c r="A40" s="35"/>
      <c r="B40" s="8"/>
      <c r="C40" s="8"/>
      <c r="D40" s="8"/>
      <c r="E40" s="12"/>
      <c r="F40" s="12"/>
      <c r="G40" s="12"/>
      <c r="H40" s="12"/>
      <c r="I40" s="12"/>
      <c r="J40" s="12"/>
      <c r="K40" s="12"/>
      <c r="L40" s="12"/>
      <c r="M40" s="36"/>
      <c r="Q40" s="1" t="s">
        <v>83</v>
      </c>
    </row>
    <row r="41" spans="1:48" ht="30" customHeight="1" x14ac:dyDescent="0.3">
      <c r="A41" s="35"/>
      <c r="B41" s="8"/>
      <c r="C41" s="8"/>
      <c r="D41" s="8"/>
      <c r="E41" s="12"/>
      <c r="F41" s="12"/>
      <c r="G41" s="12"/>
      <c r="H41" s="12"/>
      <c r="I41" s="12"/>
      <c r="J41" s="12"/>
      <c r="K41" s="12"/>
      <c r="L41" s="12"/>
      <c r="M41" s="36"/>
      <c r="Q41" s="1" t="s">
        <v>83</v>
      </c>
    </row>
    <row r="42" spans="1:48" ht="30" customHeight="1" x14ac:dyDescent="0.3">
      <c r="A42" s="35"/>
      <c r="B42" s="8"/>
      <c r="C42" s="8"/>
      <c r="D42" s="8"/>
      <c r="E42" s="12"/>
      <c r="F42" s="12"/>
      <c r="G42" s="12"/>
      <c r="H42" s="12"/>
      <c r="I42" s="12"/>
      <c r="J42" s="12"/>
      <c r="K42" s="12"/>
      <c r="L42" s="12"/>
      <c r="M42" s="36"/>
      <c r="Q42" s="1" t="s">
        <v>83</v>
      </c>
    </row>
    <row r="43" spans="1:48" ht="30" customHeight="1" x14ac:dyDescent="0.3">
      <c r="A43" s="35"/>
      <c r="B43" s="8"/>
      <c r="C43" s="8"/>
      <c r="D43" s="8"/>
      <c r="E43" s="12"/>
      <c r="F43" s="12"/>
      <c r="G43" s="12"/>
      <c r="H43" s="12"/>
      <c r="I43" s="12"/>
      <c r="J43" s="12"/>
      <c r="K43" s="12"/>
      <c r="L43" s="12"/>
      <c r="M43" s="36"/>
      <c r="Q43" s="1" t="s">
        <v>83</v>
      </c>
    </row>
    <row r="44" spans="1:48" ht="30" customHeight="1" x14ac:dyDescent="0.3">
      <c r="A44" s="35"/>
      <c r="B44" s="8"/>
      <c r="C44" s="8"/>
      <c r="D44" s="8"/>
      <c r="E44" s="12"/>
      <c r="F44" s="12"/>
      <c r="G44" s="12"/>
      <c r="H44" s="12"/>
      <c r="I44" s="12"/>
      <c r="J44" s="12"/>
      <c r="K44" s="12"/>
      <c r="L44" s="12"/>
      <c r="M44" s="36"/>
      <c r="Q44" s="1" t="s">
        <v>83</v>
      </c>
    </row>
    <row r="45" spans="1:48" ht="30" customHeight="1" x14ac:dyDescent="0.3">
      <c r="A45" s="35"/>
      <c r="B45" s="8"/>
      <c r="C45" s="8"/>
      <c r="D45" s="8"/>
      <c r="E45" s="12"/>
      <c r="F45" s="12"/>
      <c r="G45" s="12"/>
      <c r="H45" s="12"/>
      <c r="I45" s="12"/>
      <c r="J45" s="12"/>
      <c r="K45" s="12"/>
      <c r="L45" s="12"/>
      <c r="M45" s="36"/>
      <c r="Q45" s="1" t="s">
        <v>83</v>
      </c>
    </row>
    <row r="46" spans="1:48" ht="30" customHeight="1" x14ac:dyDescent="0.3">
      <c r="A46" s="35"/>
      <c r="B46" s="8"/>
      <c r="C46" s="8"/>
      <c r="D46" s="8"/>
      <c r="E46" s="12"/>
      <c r="F46" s="12"/>
      <c r="G46" s="12"/>
      <c r="H46" s="12"/>
      <c r="I46" s="12"/>
      <c r="J46" s="12"/>
      <c r="K46" s="12"/>
      <c r="L46" s="12"/>
      <c r="M46" s="36"/>
      <c r="Q46" s="1" t="s">
        <v>83</v>
      </c>
    </row>
    <row r="47" spans="1:48" ht="30" customHeight="1" x14ac:dyDescent="0.3">
      <c r="A47" s="35"/>
      <c r="B47" s="8"/>
      <c r="C47" s="8"/>
      <c r="D47" s="8"/>
      <c r="E47" s="12"/>
      <c r="F47" s="12"/>
      <c r="G47" s="12"/>
      <c r="H47" s="12"/>
      <c r="I47" s="12"/>
      <c r="J47" s="12"/>
      <c r="K47" s="12"/>
      <c r="L47" s="12"/>
      <c r="M47" s="36"/>
      <c r="Q47" s="1" t="s">
        <v>83</v>
      </c>
    </row>
    <row r="48" spans="1:48" ht="30" customHeight="1" x14ac:dyDescent="0.3">
      <c r="A48" s="35"/>
      <c r="B48" s="8"/>
      <c r="C48" s="8"/>
      <c r="D48" s="8"/>
      <c r="E48" s="12"/>
      <c r="F48" s="12"/>
      <c r="G48" s="12"/>
      <c r="H48" s="12"/>
      <c r="I48" s="12"/>
      <c r="J48" s="12"/>
      <c r="K48" s="12"/>
      <c r="L48" s="12"/>
      <c r="M48" s="36"/>
      <c r="Q48" s="1" t="s">
        <v>83</v>
      </c>
    </row>
    <row r="49" spans="1:48" ht="30" customHeight="1" thickBot="1" x14ac:dyDescent="0.35">
      <c r="A49" s="44"/>
      <c r="B49" s="45"/>
      <c r="C49" s="45"/>
      <c r="D49" s="45"/>
      <c r="E49" s="46"/>
      <c r="F49" s="46"/>
      <c r="G49" s="46"/>
      <c r="H49" s="46"/>
      <c r="I49" s="46"/>
      <c r="J49" s="46"/>
      <c r="K49" s="46"/>
      <c r="L49" s="46"/>
      <c r="M49" s="47"/>
      <c r="Q49" s="1" t="s">
        <v>83</v>
      </c>
    </row>
    <row r="50" spans="1:48" ht="30" customHeight="1" thickTop="1" thickBot="1" x14ac:dyDescent="0.35">
      <c r="A50" s="57" t="s">
        <v>78</v>
      </c>
      <c r="B50" s="58"/>
      <c r="C50" s="58"/>
      <c r="D50" s="58"/>
      <c r="E50" s="59"/>
      <c r="F50" s="59">
        <f>SUMIF(Q29:Q49,"010201",F29:F49)</f>
        <v>0</v>
      </c>
      <c r="G50" s="59"/>
      <c r="H50" s="59">
        <f>SUMIF(Q29:Q49,"010201",H29:H49)</f>
        <v>0</v>
      </c>
      <c r="I50" s="59"/>
      <c r="J50" s="59">
        <f>SUMIF(Q29:Q49,"010201",J29:J49)</f>
        <v>0</v>
      </c>
      <c r="K50" s="59"/>
      <c r="L50" s="59">
        <f>SUMIF(Q29:Q49,"010201",L29:L49)</f>
        <v>0</v>
      </c>
      <c r="M50" s="60"/>
      <c r="N50" t="s">
        <v>79</v>
      </c>
    </row>
    <row r="51" spans="1:48" ht="30" customHeight="1" x14ac:dyDescent="0.3">
      <c r="A51" s="52" t="s">
        <v>120</v>
      </c>
      <c r="B51" s="53" t="s">
        <v>51</v>
      </c>
      <c r="C51" s="54"/>
      <c r="D51" s="54"/>
      <c r="E51" s="55"/>
      <c r="F51" s="55"/>
      <c r="G51" s="55"/>
      <c r="H51" s="55"/>
      <c r="I51" s="55"/>
      <c r="J51" s="55"/>
      <c r="K51" s="55"/>
      <c r="L51" s="55"/>
      <c r="M51" s="56"/>
      <c r="N51" s="3"/>
      <c r="O51" s="3"/>
      <c r="P51" s="3"/>
      <c r="Q51" s="2" t="s">
        <v>121</v>
      </c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</row>
    <row r="52" spans="1:48" ht="30" customHeight="1" x14ac:dyDescent="0.3">
      <c r="A52" s="89" t="s">
        <v>382</v>
      </c>
      <c r="B52" s="90" t="s">
        <v>51</v>
      </c>
      <c r="C52" s="61" t="s">
        <v>51</v>
      </c>
      <c r="D52" s="62"/>
      <c r="E52" s="63"/>
      <c r="F52" s="63">
        <f t="shared" ref="F52:F91" si="6">TRUNC(E52*D52, 0)</f>
        <v>0</v>
      </c>
      <c r="G52" s="63"/>
      <c r="H52" s="63">
        <f t="shared" ref="H52:H91" si="7">TRUNC(G52*D52, 0)</f>
        <v>0</v>
      </c>
      <c r="I52" s="63"/>
      <c r="J52" s="63">
        <f t="shared" ref="J52:J91" si="8">TRUNC(I52*D52, 0)</f>
        <v>0</v>
      </c>
      <c r="K52" s="63">
        <f t="shared" ref="K52:K91" si="9">TRUNC(E52+G52+I52, 0)</f>
        <v>0</v>
      </c>
      <c r="L52" s="63">
        <f t="shared" ref="L52:L91" si="10">TRUNC(F52+H52+J52, 0)</f>
        <v>0</v>
      </c>
      <c r="M52" s="64"/>
      <c r="N52" s="2" t="s">
        <v>51</v>
      </c>
      <c r="O52" s="2" t="s">
        <v>51</v>
      </c>
      <c r="P52" s="2" t="s">
        <v>51</v>
      </c>
      <c r="Q52" s="2" t="s">
        <v>121</v>
      </c>
      <c r="R52" s="2" t="s">
        <v>60</v>
      </c>
      <c r="S52" s="2" t="s">
        <v>60</v>
      </c>
      <c r="T52" s="2" t="s">
        <v>60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51</v>
      </c>
      <c r="AS52" s="2" t="s">
        <v>51</v>
      </c>
      <c r="AT52" s="3"/>
      <c r="AU52" s="2" t="s">
        <v>121</v>
      </c>
      <c r="AV52" s="3">
        <v>26</v>
      </c>
    </row>
    <row r="53" spans="1:48" ht="30" customHeight="1" x14ac:dyDescent="0.3">
      <c r="A53" s="34" t="s">
        <v>123</v>
      </c>
      <c r="B53" s="7" t="s">
        <v>124</v>
      </c>
      <c r="C53" s="7" t="s">
        <v>57</v>
      </c>
      <c r="D53" s="8">
        <v>107.3</v>
      </c>
      <c r="E53" s="12"/>
      <c r="F53" s="12">
        <f t="shared" si="6"/>
        <v>0</v>
      </c>
      <c r="G53" s="12"/>
      <c r="H53" s="12">
        <f t="shared" si="7"/>
        <v>0</v>
      </c>
      <c r="I53" s="12"/>
      <c r="J53" s="12">
        <f t="shared" si="8"/>
        <v>0</v>
      </c>
      <c r="K53" s="12">
        <f t="shared" si="9"/>
        <v>0</v>
      </c>
      <c r="L53" s="12">
        <f t="shared" si="10"/>
        <v>0</v>
      </c>
      <c r="M53" s="13"/>
      <c r="N53" s="2" t="s">
        <v>125</v>
      </c>
      <c r="O53" s="2" t="s">
        <v>51</v>
      </c>
      <c r="P53" s="2" t="s">
        <v>51</v>
      </c>
      <c r="Q53" s="2" t="s">
        <v>121</v>
      </c>
      <c r="R53" s="2" t="s">
        <v>59</v>
      </c>
      <c r="S53" s="2" t="s">
        <v>60</v>
      </c>
      <c r="T53" s="2" t="s">
        <v>60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51</v>
      </c>
      <c r="AS53" s="2" t="s">
        <v>51</v>
      </c>
      <c r="AT53" s="3"/>
      <c r="AU53" s="2" t="s">
        <v>126</v>
      </c>
      <c r="AV53" s="3">
        <v>20</v>
      </c>
    </row>
    <row r="54" spans="1:48" ht="30" customHeight="1" x14ac:dyDescent="0.3">
      <c r="A54" s="34" t="s">
        <v>127</v>
      </c>
      <c r="B54" s="7" t="s">
        <v>128</v>
      </c>
      <c r="C54" s="7" t="s">
        <v>57</v>
      </c>
      <c r="D54" s="8">
        <v>32.799999999999997</v>
      </c>
      <c r="E54" s="12"/>
      <c r="F54" s="12">
        <f t="shared" si="6"/>
        <v>0</v>
      </c>
      <c r="G54" s="12"/>
      <c r="H54" s="12">
        <f t="shared" si="7"/>
        <v>0</v>
      </c>
      <c r="I54" s="12"/>
      <c r="J54" s="12">
        <f t="shared" si="8"/>
        <v>0</v>
      </c>
      <c r="K54" s="12">
        <f t="shared" si="9"/>
        <v>0</v>
      </c>
      <c r="L54" s="12">
        <f t="shared" si="10"/>
        <v>0</v>
      </c>
      <c r="M54" s="13"/>
      <c r="N54" s="2" t="s">
        <v>129</v>
      </c>
      <c r="O54" s="2" t="s">
        <v>51</v>
      </c>
      <c r="P54" s="2" t="s">
        <v>51</v>
      </c>
      <c r="Q54" s="2" t="s">
        <v>121</v>
      </c>
      <c r="R54" s="2" t="s">
        <v>59</v>
      </c>
      <c r="S54" s="2" t="s">
        <v>60</v>
      </c>
      <c r="T54" s="2" t="s">
        <v>60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51</v>
      </c>
      <c r="AS54" s="2" t="s">
        <v>51</v>
      </c>
      <c r="AT54" s="3"/>
      <c r="AU54" s="2" t="s">
        <v>130</v>
      </c>
      <c r="AV54" s="3">
        <v>297</v>
      </c>
    </row>
    <row r="55" spans="1:48" ht="30" customHeight="1" x14ac:dyDescent="0.3">
      <c r="A55" s="34" t="s">
        <v>131</v>
      </c>
      <c r="B55" s="7" t="s">
        <v>132</v>
      </c>
      <c r="C55" s="7" t="s">
        <v>57</v>
      </c>
      <c r="D55" s="8">
        <v>107.3</v>
      </c>
      <c r="E55" s="12"/>
      <c r="F55" s="12">
        <f t="shared" si="6"/>
        <v>0</v>
      </c>
      <c r="G55" s="12"/>
      <c r="H55" s="12">
        <f t="shared" si="7"/>
        <v>0</v>
      </c>
      <c r="I55" s="12"/>
      <c r="J55" s="12">
        <f t="shared" si="8"/>
        <v>0</v>
      </c>
      <c r="K55" s="12">
        <f t="shared" si="9"/>
        <v>0</v>
      </c>
      <c r="L55" s="12">
        <f t="shared" si="10"/>
        <v>0</v>
      </c>
      <c r="M55" s="13"/>
      <c r="N55" s="2" t="s">
        <v>133</v>
      </c>
      <c r="O55" s="2" t="s">
        <v>51</v>
      </c>
      <c r="P55" s="2" t="s">
        <v>51</v>
      </c>
      <c r="Q55" s="2" t="s">
        <v>121</v>
      </c>
      <c r="R55" s="2" t="s">
        <v>59</v>
      </c>
      <c r="S55" s="2" t="s">
        <v>60</v>
      </c>
      <c r="T55" s="2" t="s">
        <v>60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51</v>
      </c>
      <c r="AS55" s="2" t="s">
        <v>51</v>
      </c>
      <c r="AT55" s="3"/>
      <c r="AU55" s="2" t="s">
        <v>134</v>
      </c>
      <c r="AV55" s="3">
        <v>19</v>
      </c>
    </row>
    <row r="56" spans="1:48" ht="30" customHeight="1" x14ac:dyDescent="0.3">
      <c r="A56" s="34" t="s">
        <v>135</v>
      </c>
      <c r="B56" s="7" t="s">
        <v>136</v>
      </c>
      <c r="C56" s="7" t="s">
        <v>137</v>
      </c>
      <c r="D56" s="8">
        <v>5.0999999999999996</v>
      </c>
      <c r="E56" s="12"/>
      <c r="F56" s="12">
        <f t="shared" si="6"/>
        <v>0</v>
      </c>
      <c r="G56" s="12"/>
      <c r="H56" s="12">
        <f t="shared" si="7"/>
        <v>0</v>
      </c>
      <c r="I56" s="12"/>
      <c r="J56" s="12">
        <f t="shared" si="8"/>
        <v>0</v>
      </c>
      <c r="K56" s="12">
        <f t="shared" si="9"/>
        <v>0</v>
      </c>
      <c r="L56" s="12">
        <f t="shared" si="10"/>
        <v>0</v>
      </c>
      <c r="M56" s="13"/>
      <c r="N56" s="2" t="s">
        <v>138</v>
      </c>
      <c r="O56" s="2" t="s">
        <v>51</v>
      </c>
      <c r="P56" s="2" t="s">
        <v>51</v>
      </c>
      <c r="Q56" s="2" t="s">
        <v>121</v>
      </c>
      <c r="R56" s="2" t="s">
        <v>59</v>
      </c>
      <c r="S56" s="2" t="s">
        <v>60</v>
      </c>
      <c r="T56" s="2" t="s">
        <v>60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51</v>
      </c>
      <c r="AS56" s="2" t="s">
        <v>51</v>
      </c>
      <c r="AT56" s="3"/>
      <c r="AU56" s="2" t="s">
        <v>139</v>
      </c>
      <c r="AV56" s="3">
        <v>21</v>
      </c>
    </row>
    <row r="57" spans="1:48" ht="30" customHeight="1" x14ac:dyDescent="0.3">
      <c r="A57" s="89" t="s">
        <v>383</v>
      </c>
      <c r="B57" s="90" t="s">
        <v>51</v>
      </c>
      <c r="C57" s="61" t="s">
        <v>51</v>
      </c>
      <c r="D57" s="62"/>
      <c r="E57" s="63"/>
      <c r="F57" s="63">
        <f t="shared" si="6"/>
        <v>0</v>
      </c>
      <c r="G57" s="63"/>
      <c r="H57" s="63">
        <f t="shared" si="7"/>
        <v>0</v>
      </c>
      <c r="I57" s="63"/>
      <c r="J57" s="63">
        <f t="shared" si="8"/>
        <v>0</v>
      </c>
      <c r="K57" s="63">
        <f t="shared" si="9"/>
        <v>0</v>
      </c>
      <c r="L57" s="63">
        <f t="shared" si="10"/>
        <v>0</v>
      </c>
      <c r="M57" s="64"/>
      <c r="N57" s="2" t="s">
        <v>51</v>
      </c>
      <c r="O57" s="2" t="s">
        <v>51</v>
      </c>
      <c r="P57" s="2" t="s">
        <v>51</v>
      </c>
      <c r="Q57" s="2" t="s">
        <v>121</v>
      </c>
      <c r="R57" s="2" t="s">
        <v>60</v>
      </c>
      <c r="S57" s="2" t="s">
        <v>60</v>
      </c>
      <c r="T57" s="2" t="s">
        <v>60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51</v>
      </c>
      <c r="AS57" s="2" t="s">
        <v>51</v>
      </c>
      <c r="AT57" s="3"/>
      <c r="AU57" s="2" t="s">
        <v>121</v>
      </c>
      <c r="AV57" s="3">
        <v>27</v>
      </c>
    </row>
    <row r="58" spans="1:48" ht="30" customHeight="1" x14ac:dyDescent="0.3">
      <c r="A58" s="34" t="s">
        <v>141</v>
      </c>
      <c r="B58" s="7" t="s">
        <v>142</v>
      </c>
      <c r="C58" s="7" t="s">
        <v>57</v>
      </c>
      <c r="D58" s="8">
        <v>114.7</v>
      </c>
      <c r="E58" s="12"/>
      <c r="F58" s="12">
        <f t="shared" si="6"/>
        <v>0</v>
      </c>
      <c r="G58" s="12"/>
      <c r="H58" s="12">
        <f t="shared" si="7"/>
        <v>0</v>
      </c>
      <c r="I58" s="12"/>
      <c r="J58" s="12">
        <f t="shared" si="8"/>
        <v>0</v>
      </c>
      <c r="K58" s="12">
        <f t="shared" si="9"/>
        <v>0</v>
      </c>
      <c r="L58" s="12">
        <f t="shared" si="10"/>
        <v>0</v>
      </c>
      <c r="M58" s="13"/>
      <c r="N58" s="2" t="s">
        <v>143</v>
      </c>
      <c r="O58" s="2" t="s">
        <v>51</v>
      </c>
      <c r="P58" s="2" t="s">
        <v>51</v>
      </c>
      <c r="Q58" s="2" t="s">
        <v>121</v>
      </c>
      <c r="R58" s="2" t="s">
        <v>59</v>
      </c>
      <c r="S58" s="2" t="s">
        <v>60</v>
      </c>
      <c r="T58" s="2" t="s">
        <v>60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51</v>
      </c>
      <c r="AS58" s="2" t="s">
        <v>51</v>
      </c>
      <c r="AT58" s="3"/>
      <c r="AU58" s="2" t="s">
        <v>144</v>
      </c>
      <c r="AV58" s="3">
        <v>14</v>
      </c>
    </row>
    <row r="59" spans="1:48" ht="30" customHeight="1" x14ac:dyDescent="0.3">
      <c r="A59" s="34" t="s">
        <v>145</v>
      </c>
      <c r="B59" s="7" t="s">
        <v>146</v>
      </c>
      <c r="C59" s="7" t="s">
        <v>57</v>
      </c>
      <c r="D59" s="8">
        <v>114.7</v>
      </c>
      <c r="E59" s="12"/>
      <c r="F59" s="12">
        <f t="shared" si="6"/>
        <v>0</v>
      </c>
      <c r="G59" s="12"/>
      <c r="H59" s="12">
        <f t="shared" si="7"/>
        <v>0</v>
      </c>
      <c r="I59" s="12"/>
      <c r="J59" s="12">
        <f t="shared" si="8"/>
        <v>0</v>
      </c>
      <c r="K59" s="12">
        <f t="shared" si="9"/>
        <v>0</v>
      </c>
      <c r="L59" s="12">
        <f t="shared" si="10"/>
        <v>0</v>
      </c>
      <c r="M59" s="13"/>
      <c r="N59" s="2" t="s">
        <v>147</v>
      </c>
      <c r="O59" s="2" t="s">
        <v>51</v>
      </c>
      <c r="P59" s="2" t="s">
        <v>51</v>
      </c>
      <c r="Q59" s="2" t="s">
        <v>121</v>
      </c>
      <c r="R59" s="2" t="s">
        <v>59</v>
      </c>
      <c r="S59" s="2" t="s">
        <v>60</v>
      </c>
      <c r="T59" s="2" t="s">
        <v>60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51</v>
      </c>
      <c r="AS59" s="2" t="s">
        <v>51</v>
      </c>
      <c r="AT59" s="3"/>
      <c r="AU59" s="2" t="s">
        <v>148</v>
      </c>
      <c r="AV59" s="3">
        <v>16</v>
      </c>
    </row>
    <row r="60" spans="1:48" ht="30" customHeight="1" x14ac:dyDescent="0.3">
      <c r="A60" s="34" t="s">
        <v>149</v>
      </c>
      <c r="B60" s="7" t="s">
        <v>150</v>
      </c>
      <c r="C60" s="7" t="s">
        <v>137</v>
      </c>
      <c r="D60" s="8">
        <v>6</v>
      </c>
      <c r="E60" s="12"/>
      <c r="F60" s="12">
        <f t="shared" si="6"/>
        <v>0</v>
      </c>
      <c r="G60" s="12"/>
      <c r="H60" s="12">
        <f t="shared" si="7"/>
        <v>0</v>
      </c>
      <c r="I60" s="12"/>
      <c r="J60" s="12">
        <f t="shared" si="8"/>
        <v>0</v>
      </c>
      <c r="K60" s="12">
        <f t="shared" si="9"/>
        <v>0</v>
      </c>
      <c r="L60" s="12">
        <f t="shared" si="10"/>
        <v>0</v>
      </c>
      <c r="M60" s="13"/>
      <c r="N60" s="2" t="s">
        <v>151</v>
      </c>
      <c r="O60" s="2" t="s">
        <v>51</v>
      </c>
      <c r="P60" s="2" t="s">
        <v>51</v>
      </c>
      <c r="Q60" s="2" t="s">
        <v>121</v>
      </c>
      <c r="R60" s="2" t="s">
        <v>59</v>
      </c>
      <c r="S60" s="2" t="s">
        <v>60</v>
      </c>
      <c r="T60" s="2" t="s">
        <v>60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51</v>
      </c>
      <c r="AS60" s="2" t="s">
        <v>51</v>
      </c>
      <c r="AT60" s="3"/>
      <c r="AU60" s="2" t="s">
        <v>152</v>
      </c>
      <c r="AV60" s="3">
        <v>298</v>
      </c>
    </row>
    <row r="61" spans="1:48" ht="30" customHeight="1" x14ac:dyDescent="0.3">
      <c r="A61" s="34" t="s">
        <v>149</v>
      </c>
      <c r="B61" s="7" t="s">
        <v>153</v>
      </c>
      <c r="C61" s="7" t="s">
        <v>137</v>
      </c>
      <c r="D61" s="8">
        <v>8.8000000000000007</v>
      </c>
      <c r="E61" s="12"/>
      <c r="F61" s="12">
        <f t="shared" si="6"/>
        <v>0</v>
      </c>
      <c r="G61" s="12"/>
      <c r="H61" s="12">
        <f t="shared" si="7"/>
        <v>0</v>
      </c>
      <c r="I61" s="12"/>
      <c r="J61" s="12">
        <f t="shared" si="8"/>
        <v>0</v>
      </c>
      <c r="K61" s="12">
        <f t="shared" si="9"/>
        <v>0</v>
      </c>
      <c r="L61" s="12">
        <f t="shared" si="10"/>
        <v>0</v>
      </c>
      <c r="M61" s="13"/>
      <c r="N61" s="2" t="s">
        <v>154</v>
      </c>
      <c r="O61" s="2" t="s">
        <v>51</v>
      </c>
      <c r="P61" s="2" t="s">
        <v>51</v>
      </c>
      <c r="Q61" s="2" t="s">
        <v>121</v>
      </c>
      <c r="R61" s="2" t="s">
        <v>59</v>
      </c>
      <c r="S61" s="2" t="s">
        <v>60</v>
      </c>
      <c r="T61" s="2" t="s">
        <v>60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51</v>
      </c>
      <c r="AS61" s="2" t="s">
        <v>51</v>
      </c>
      <c r="AT61" s="3"/>
      <c r="AU61" s="2" t="s">
        <v>155</v>
      </c>
      <c r="AV61" s="3">
        <v>299</v>
      </c>
    </row>
    <row r="62" spans="1:48" ht="30" customHeight="1" x14ac:dyDescent="0.3">
      <c r="A62" s="34" t="s">
        <v>156</v>
      </c>
      <c r="B62" s="7" t="s">
        <v>157</v>
      </c>
      <c r="C62" s="7" t="s">
        <v>57</v>
      </c>
      <c r="D62" s="8">
        <v>49.8</v>
      </c>
      <c r="E62" s="12"/>
      <c r="F62" s="12">
        <f t="shared" si="6"/>
        <v>0</v>
      </c>
      <c r="G62" s="12"/>
      <c r="H62" s="12">
        <f t="shared" si="7"/>
        <v>0</v>
      </c>
      <c r="I62" s="12"/>
      <c r="J62" s="12">
        <f t="shared" si="8"/>
        <v>0</v>
      </c>
      <c r="K62" s="12">
        <f t="shared" si="9"/>
        <v>0</v>
      </c>
      <c r="L62" s="12">
        <f t="shared" si="10"/>
        <v>0</v>
      </c>
      <c r="M62" s="13"/>
      <c r="N62" s="2" t="s">
        <v>158</v>
      </c>
      <c r="O62" s="2" t="s">
        <v>51</v>
      </c>
      <c r="P62" s="2" t="s">
        <v>51</v>
      </c>
      <c r="Q62" s="2" t="s">
        <v>121</v>
      </c>
      <c r="R62" s="2" t="s">
        <v>59</v>
      </c>
      <c r="S62" s="2" t="s">
        <v>60</v>
      </c>
      <c r="T62" s="2" t="s">
        <v>60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51</v>
      </c>
      <c r="AS62" s="2" t="s">
        <v>51</v>
      </c>
      <c r="AT62" s="3"/>
      <c r="AU62" s="2" t="s">
        <v>159</v>
      </c>
      <c r="AV62" s="3">
        <v>48</v>
      </c>
    </row>
    <row r="63" spans="1:48" ht="30" customHeight="1" x14ac:dyDescent="0.3">
      <c r="A63" s="34" t="s">
        <v>160</v>
      </c>
      <c r="B63" s="7" t="s">
        <v>157</v>
      </c>
      <c r="C63" s="7" t="s">
        <v>57</v>
      </c>
      <c r="D63" s="8">
        <v>49.8</v>
      </c>
      <c r="E63" s="12"/>
      <c r="F63" s="12">
        <f t="shared" si="6"/>
        <v>0</v>
      </c>
      <c r="G63" s="12"/>
      <c r="H63" s="12">
        <f t="shared" si="7"/>
        <v>0</v>
      </c>
      <c r="I63" s="12"/>
      <c r="J63" s="12">
        <f t="shared" si="8"/>
        <v>0</v>
      </c>
      <c r="K63" s="12">
        <f t="shared" si="9"/>
        <v>0</v>
      </c>
      <c r="L63" s="12">
        <f t="shared" si="10"/>
        <v>0</v>
      </c>
      <c r="M63" s="13"/>
      <c r="N63" s="2" t="s">
        <v>161</v>
      </c>
      <c r="O63" s="2" t="s">
        <v>51</v>
      </c>
      <c r="P63" s="2" t="s">
        <v>51</v>
      </c>
      <c r="Q63" s="2" t="s">
        <v>121</v>
      </c>
      <c r="R63" s="2" t="s">
        <v>59</v>
      </c>
      <c r="S63" s="2" t="s">
        <v>60</v>
      </c>
      <c r="T63" s="2" t="s">
        <v>60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51</v>
      </c>
      <c r="AS63" s="2" t="s">
        <v>51</v>
      </c>
      <c r="AT63" s="3"/>
      <c r="AU63" s="2" t="s">
        <v>162</v>
      </c>
      <c r="AV63" s="3">
        <v>49</v>
      </c>
    </row>
    <row r="64" spans="1:48" ht="30" customHeight="1" x14ac:dyDescent="0.3">
      <c r="A64" s="34" t="s">
        <v>163</v>
      </c>
      <c r="B64" s="7" t="s">
        <v>164</v>
      </c>
      <c r="C64" s="7" t="s">
        <v>57</v>
      </c>
      <c r="D64" s="8">
        <v>42.4</v>
      </c>
      <c r="E64" s="12"/>
      <c r="F64" s="12">
        <f t="shared" si="6"/>
        <v>0</v>
      </c>
      <c r="G64" s="12"/>
      <c r="H64" s="12">
        <f t="shared" si="7"/>
        <v>0</v>
      </c>
      <c r="I64" s="12"/>
      <c r="J64" s="12">
        <f t="shared" si="8"/>
        <v>0</v>
      </c>
      <c r="K64" s="12">
        <f t="shared" si="9"/>
        <v>0</v>
      </c>
      <c r="L64" s="12">
        <f t="shared" si="10"/>
        <v>0</v>
      </c>
      <c r="M64" s="13"/>
      <c r="N64" s="2" t="s">
        <v>165</v>
      </c>
      <c r="O64" s="2" t="s">
        <v>51</v>
      </c>
      <c r="P64" s="2" t="s">
        <v>51</v>
      </c>
      <c r="Q64" s="2" t="s">
        <v>121</v>
      </c>
      <c r="R64" s="2" t="s">
        <v>59</v>
      </c>
      <c r="S64" s="2" t="s">
        <v>60</v>
      </c>
      <c r="T64" s="2" t="s">
        <v>60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51</v>
      </c>
      <c r="AS64" s="2" t="s">
        <v>51</v>
      </c>
      <c r="AT64" s="3"/>
      <c r="AU64" s="2" t="s">
        <v>166</v>
      </c>
      <c r="AV64" s="3">
        <v>301</v>
      </c>
    </row>
    <row r="65" spans="1:48" ht="30" customHeight="1" x14ac:dyDescent="0.3">
      <c r="A65" s="34" t="s">
        <v>167</v>
      </c>
      <c r="B65" s="7" t="s">
        <v>168</v>
      </c>
      <c r="C65" s="7" t="s">
        <v>57</v>
      </c>
      <c r="D65" s="8">
        <v>42.4</v>
      </c>
      <c r="E65" s="12"/>
      <c r="F65" s="12">
        <f t="shared" si="6"/>
        <v>0</v>
      </c>
      <c r="G65" s="12"/>
      <c r="H65" s="12">
        <f t="shared" si="7"/>
        <v>0</v>
      </c>
      <c r="I65" s="12"/>
      <c r="J65" s="12">
        <f t="shared" si="8"/>
        <v>0</v>
      </c>
      <c r="K65" s="12">
        <f t="shared" si="9"/>
        <v>0</v>
      </c>
      <c r="L65" s="12">
        <f t="shared" si="10"/>
        <v>0</v>
      </c>
      <c r="M65" s="13"/>
      <c r="N65" s="2" t="s">
        <v>169</v>
      </c>
      <c r="O65" s="2" t="s">
        <v>51</v>
      </c>
      <c r="P65" s="2" t="s">
        <v>51</v>
      </c>
      <c r="Q65" s="2" t="s">
        <v>121</v>
      </c>
      <c r="R65" s="2" t="s">
        <v>59</v>
      </c>
      <c r="S65" s="2" t="s">
        <v>60</v>
      </c>
      <c r="T65" s="2" t="s">
        <v>60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51</v>
      </c>
      <c r="AS65" s="2" t="s">
        <v>51</v>
      </c>
      <c r="AT65" s="3"/>
      <c r="AU65" s="2" t="s">
        <v>170</v>
      </c>
      <c r="AV65" s="3">
        <v>302</v>
      </c>
    </row>
    <row r="66" spans="1:48" ht="30" customHeight="1" x14ac:dyDescent="0.3">
      <c r="A66" s="34" t="s">
        <v>171</v>
      </c>
      <c r="B66" s="7" t="s">
        <v>172</v>
      </c>
      <c r="C66" s="7" t="s">
        <v>137</v>
      </c>
      <c r="D66" s="8">
        <v>17.899999999999999</v>
      </c>
      <c r="E66" s="12"/>
      <c r="F66" s="12">
        <f t="shared" si="6"/>
        <v>0</v>
      </c>
      <c r="G66" s="12"/>
      <c r="H66" s="12">
        <f t="shared" si="7"/>
        <v>0</v>
      </c>
      <c r="I66" s="12"/>
      <c r="J66" s="12">
        <f t="shared" si="8"/>
        <v>0</v>
      </c>
      <c r="K66" s="12">
        <f t="shared" si="9"/>
        <v>0</v>
      </c>
      <c r="L66" s="12">
        <f t="shared" si="10"/>
        <v>0</v>
      </c>
      <c r="M66" s="13"/>
      <c r="N66" s="2" t="s">
        <v>173</v>
      </c>
      <c r="O66" s="2" t="s">
        <v>51</v>
      </c>
      <c r="P66" s="2" t="s">
        <v>51</v>
      </c>
      <c r="Q66" s="2" t="s">
        <v>121</v>
      </c>
      <c r="R66" s="2" t="s">
        <v>59</v>
      </c>
      <c r="S66" s="2" t="s">
        <v>60</v>
      </c>
      <c r="T66" s="2" t="s">
        <v>60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51</v>
      </c>
      <c r="AS66" s="2" t="s">
        <v>51</v>
      </c>
      <c r="AT66" s="3"/>
      <c r="AU66" s="2" t="s">
        <v>174</v>
      </c>
      <c r="AV66" s="3">
        <v>303</v>
      </c>
    </row>
    <row r="67" spans="1:48" ht="30" customHeight="1" x14ac:dyDescent="0.3">
      <c r="A67" s="34" t="s">
        <v>175</v>
      </c>
      <c r="B67" s="7" t="s">
        <v>176</v>
      </c>
      <c r="C67" s="7" t="s">
        <v>57</v>
      </c>
      <c r="D67" s="8">
        <v>32.1</v>
      </c>
      <c r="E67" s="12"/>
      <c r="F67" s="12">
        <f t="shared" si="6"/>
        <v>0</v>
      </c>
      <c r="G67" s="12"/>
      <c r="H67" s="12">
        <f t="shared" si="7"/>
        <v>0</v>
      </c>
      <c r="I67" s="12"/>
      <c r="J67" s="12">
        <f t="shared" si="8"/>
        <v>0</v>
      </c>
      <c r="K67" s="12">
        <f t="shared" si="9"/>
        <v>0</v>
      </c>
      <c r="L67" s="12">
        <f t="shared" si="10"/>
        <v>0</v>
      </c>
      <c r="M67" s="13"/>
      <c r="N67" s="2" t="s">
        <v>177</v>
      </c>
      <c r="O67" s="2" t="s">
        <v>51</v>
      </c>
      <c r="P67" s="2" t="s">
        <v>51</v>
      </c>
      <c r="Q67" s="2" t="s">
        <v>121</v>
      </c>
      <c r="R67" s="2" t="s">
        <v>59</v>
      </c>
      <c r="S67" s="2" t="s">
        <v>60</v>
      </c>
      <c r="T67" s="2" t="s">
        <v>60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51</v>
      </c>
      <c r="AS67" s="2" t="s">
        <v>51</v>
      </c>
      <c r="AT67" s="3"/>
      <c r="AU67" s="2" t="s">
        <v>178</v>
      </c>
      <c r="AV67" s="3">
        <v>304</v>
      </c>
    </row>
    <row r="68" spans="1:48" ht="30" customHeight="1" x14ac:dyDescent="0.3">
      <c r="A68" s="34" t="s">
        <v>179</v>
      </c>
      <c r="B68" s="7" t="s">
        <v>180</v>
      </c>
      <c r="C68" s="7" t="s">
        <v>137</v>
      </c>
      <c r="D68" s="8">
        <v>71.8</v>
      </c>
      <c r="E68" s="12"/>
      <c r="F68" s="12">
        <f t="shared" si="6"/>
        <v>0</v>
      </c>
      <c r="G68" s="12"/>
      <c r="H68" s="12">
        <f t="shared" si="7"/>
        <v>0</v>
      </c>
      <c r="I68" s="12"/>
      <c r="J68" s="12">
        <f t="shared" si="8"/>
        <v>0</v>
      </c>
      <c r="K68" s="12">
        <f t="shared" si="9"/>
        <v>0</v>
      </c>
      <c r="L68" s="12">
        <f t="shared" si="10"/>
        <v>0</v>
      </c>
      <c r="M68" s="13"/>
      <c r="N68" s="2" t="s">
        <v>181</v>
      </c>
      <c r="O68" s="2" t="s">
        <v>51</v>
      </c>
      <c r="P68" s="2" t="s">
        <v>51</v>
      </c>
      <c r="Q68" s="2" t="s">
        <v>121</v>
      </c>
      <c r="R68" s="2" t="s">
        <v>59</v>
      </c>
      <c r="S68" s="2" t="s">
        <v>60</v>
      </c>
      <c r="T68" s="2" t="s">
        <v>60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51</v>
      </c>
      <c r="AS68" s="2" t="s">
        <v>51</v>
      </c>
      <c r="AT68" s="3"/>
      <c r="AU68" s="2" t="s">
        <v>182</v>
      </c>
      <c r="AV68" s="3">
        <v>300</v>
      </c>
    </row>
    <row r="69" spans="1:48" ht="30" customHeight="1" x14ac:dyDescent="0.3">
      <c r="A69" s="34" t="s">
        <v>183</v>
      </c>
      <c r="B69" s="7" t="s">
        <v>51</v>
      </c>
      <c r="C69" s="7" t="s">
        <v>57</v>
      </c>
      <c r="D69" s="8">
        <v>36.799999999999997</v>
      </c>
      <c r="E69" s="12"/>
      <c r="F69" s="12">
        <f t="shared" si="6"/>
        <v>0</v>
      </c>
      <c r="G69" s="12"/>
      <c r="H69" s="12">
        <f t="shared" si="7"/>
        <v>0</v>
      </c>
      <c r="I69" s="12"/>
      <c r="J69" s="12">
        <f t="shared" si="8"/>
        <v>0</v>
      </c>
      <c r="K69" s="12">
        <f t="shared" si="9"/>
        <v>0</v>
      </c>
      <c r="L69" s="12">
        <f t="shared" si="10"/>
        <v>0</v>
      </c>
      <c r="M69" s="13"/>
      <c r="N69" s="2" t="s">
        <v>184</v>
      </c>
      <c r="O69" s="2" t="s">
        <v>51</v>
      </c>
      <c r="P69" s="2" t="s">
        <v>51</v>
      </c>
      <c r="Q69" s="2" t="s">
        <v>121</v>
      </c>
      <c r="R69" s="2" t="s">
        <v>59</v>
      </c>
      <c r="S69" s="2" t="s">
        <v>60</v>
      </c>
      <c r="T69" s="2" t="s">
        <v>60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51</v>
      </c>
      <c r="AS69" s="2" t="s">
        <v>51</v>
      </c>
      <c r="AT69" s="3"/>
      <c r="AU69" s="2" t="s">
        <v>185</v>
      </c>
      <c r="AV69" s="3">
        <v>305</v>
      </c>
    </row>
    <row r="70" spans="1:48" ht="30" customHeight="1" x14ac:dyDescent="0.3">
      <c r="A70" s="34" t="s">
        <v>186</v>
      </c>
      <c r="B70" s="7" t="s">
        <v>187</v>
      </c>
      <c r="C70" s="7" t="s">
        <v>137</v>
      </c>
      <c r="D70" s="8">
        <v>64.099999999999994</v>
      </c>
      <c r="E70" s="12"/>
      <c r="F70" s="12">
        <f t="shared" si="6"/>
        <v>0</v>
      </c>
      <c r="G70" s="12"/>
      <c r="H70" s="12">
        <f t="shared" si="7"/>
        <v>0</v>
      </c>
      <c r="I70" s="12"/>
      <c r="J70" s="12">
        <f t="shared" si="8"/>
        <v>0</v>
      </c>
      <c r="K70" s="12">
        <f t="shared" si="9"/>
        <v>0</v>
      </c>
      <c r="L70" s="12">
        <f t="shared" si="10"/>
        <v>0</v>
      </c>
      <c r="M70" s="13"/>
      <c r="N70" s="2" t="s">
        <v>188</v>
      </c>
      <c r="O70" s="2" t="s">
        <v>51</v>
      </c>
      <c r="P70" s="2" t="s">
        <v>51</v>
      </c>
      <c r="Q70" s="2" t="s">
        <v>121</v>
      </c>
      <c r="R70" s="2" t="s">
        <v>59</v>
      </c>
      <c r="S70" s="2" t="s">
        <v>60</v>
      </c>
      <c r="T70" s="2" t="s">
        <v>60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51</v>
      </c>
      <c r="AS70" s="2" t="s">
        <v>51</v>
      </c>
      <c r="AT70" s="3"/>
      <c r="AU70" s="2" t="s">
        <v>189</v>
      </c>
      <c r="AV70" s="3">
        <v>306</v>
      </c>
    </row>
    <row r="71" spans="1:48" ht="30" customHeight="1" x14ac:dyDescent="0.3">
      <c r="A71" s="34" t="s">
        <v>190</v>
      </c>
      <c r="B71" s="7" t="s">
        <v>187</v>
      </c>
      <c r="C71" s="7" t="s">
        <v>137</v>
      </c>
      <c r="D71" s="8">
        <v>7.6</v>
      </c>
      <c r="E71" s="12"/>
      <c r="F71" s="12">
        <f t="shared" si="6"/>
        <v>0</v>
      </c>
      <c r="G71" s="12"/>
      <c r="H71" s="12">
        <f t="shared" si="7"/>
        <v>0</v>
      </c>
      <c r="I71" s="12"/>
      <c r="J71" s="12">
        <f t="shared" si="8"/>
        <v>0</v>
      </c>
      <c r="K71" s="12">
        <f t="shared" si="9"/>
        <v>0</v>
      </c>
      <c r="L71" s="12">
        <f t="shared" si="10"/>
        <v>0</v>
      </c>
      <c r="M71" s="13"/>
      <c r="N71" s="2" t="s">
        <v>191</v>
      </c>
      <c r="O71" s="2" t="s">
        <v>51</v>
      </c>
      <c r="P71" s="2" t="s">
        <v>51</v>
      </c>
      <c r="Q71" s="2" t="s">
        <v>121</v>
      </c>
      <c r="R71" s="2" t="s">
        <v>59</v>
      </c>
      <c r="S71" s="2" t="s">
        <v>60</v>
      </c>
      <c r="T71" s="2" t="s">
        <v>60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51</v>
      </c>
      <c r="AS71" s="2" t="s">
        <v>51</v>
      </c>
      <c r="AT71" s="3"/>
      <c r="AU71" s="2" t="s">
        <v>192</v>
      </c>
      <c r="AV71" s="3">
        <v>307</v>
      </c>
    </row>
    <row r="72" spans="1:48" ht="30" customHeight="1" x14ac:dyDescent="0.3">
      <c r="A72" s="34" t="s">
        <v>193</v>
      </c>
      <c r="B72" s="7" t="s">
        <v>194</v>
      </c>
      <c r="C72" s="7" t="s">
        <v>137</v>
      </c>
      <c r="D72" s="8">
        <v>13.7</v>
      </c>
      <c r="E72" s="12"/>
      <c r="F72" s="12">
        <f t="shared" si="6"/>
        <v>0</v>
      </c>
      <c r="G72" s="12"/>
      <c r="H72" s="12">
        <f t="shared" si="7"/>
        <v>0</v>
      </c>
      <c r="I72" s="12"/>
      <c r="J72" s="12">
        <f t="shared" si="8"/>
        <v>0</v>
      </c>
      <c r="K72" s="12">
        <f t="shared" si="9"/>
        <v>0</v>
      </c>
      <c r="L72" s="12">
        <f t="shared" si="10"/>
        <v>0</v>
      </c>
      <c r="M72" s="13"/>
      <c r="N72" s="2" t="s">
        <v>195</v>
      </c>
      <c r="O72" s="2" t="s">
        <v>51</v>
      </c>
      <c r="P72" s="2" t="s">
        <v>51</v>
      </c>
      <c r="Q72" s="2" t="s">
        <v>121</v>
      </c>
      <c r="R72" s="2" t="s">
        <v>59</v>
      </c>
      <c r="S72" s="2" t="s">
        <v>60</v>
      </c>
      <c r="T72" s="2" t="s">
        <v>60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51</v>
      </c>
      <c r="AS72" s="2" t="s">
        <v>51</v>
      </c>
      <c r="AT72" s="3"/>
      <c r="AU72" s="2" t="s">
        <v>196</v>
      </c>
      <c r="AV72" s="3">
        <v>308</v>
      </c>
    </row>
    <row r="73" spans="1:48" ht="30" customHeight="1" x14ac:dyDescent="0.3">
      <c r="A73" s="34" t="s">
        <v>197</v>
      </c>
      <c r="B73" s="7" t="s">
        <v>198</v>
      </c>
      <c r="C73" s="7" t="s">
        <v>137</v>
      </c>
      <c r="D73" s="8">
        <v>13.7</v>
      </c>
      <c r="E73" s="12"/>
      <c r="F73" s="12">
        <f t="shared" si="6"/>
        <v>0</v>
      </c>
      <c r="G73" s="12"/>
      <c r="H73" s="12">
        <f t="shared" si="7"/>
        <v>0</v>
      </c>
      <c r="I73" s="12"/>
      <c r="J73" s="12">
        <f t="shared" si="8"/>
        <v>0</v>
      </c>
      <c r="K73" s="12">
        <f t="shared" si="9"/>
        <v>0</v>
      </c>
      <c r="L73" s="12">
        <f t="shared" si="10"/>
        <v>0</v>
      </c>
      <c r="M73" s="13"/>
      <c r="N73" s="2" t="s">
        <v>199</v>
      </c>
      <c r="O73" s="2" t="s">
        <v>51</v>
      </c>
      <c r="P73" s="2" t="s">
        <v>51</v>
      </c>
      <c r="Q73" s="2" t="s">
        <v>121</v>
      </c>
      <c r="R73" s="2" t="s">
        <v>59</v>
      </c>
      <c r="S73" s="2" t="s">
        <v>60</v>
      </c>
      <c r="T73" s="2" t="s">
        <v>60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51</v>
      </c>
      <c r="AS73" s="2" t="s">
        <v>51</v>
      </c>
      <c r="AT73" s="3"/>
      <c r="AU73" s="2" t="s">
        <v>200</v>
      </c>
      <c r="AV73" s="3">
        <v>309</v>
      </c>
    </row>
    <row r="74" spans="1:48" ht="30" customHeight="1" x14ac:dyDescent="0.3">
      <c r="A74" s="34" t="s">
        <v>201</v>
      </c>
      <c r="B74" s="7" t="s">
        <v>202</v>
      </c>
      <c r="C74" s="7" t="s">
        <v>137</v>
      </c>
      <c r="D74" s="8">
        <v>2</v>
      </c>
      <c r="E74" s="12"/>
      <c r="F74" s="12">
        <f t="shared" si="6"/>
        <v>0</v>
      </c>
      <c r="G74" s="12"/>
      <c r="H74" s="12">
        <f t="shared" si="7"/>
        <v>0</v>
      </c>
      <c r="I74" s="12"/>
      <c r="J74" s="12">
        <f t="shared" si="8"/>
        <v>0</v>
      </c>
      <c r="K74" s="12">
        <f t="shared" si="9"/>
        <v>0</v>
      </c>
      <c r="L74" s="12">
        <f t="shared" si="10"/>
        <v>0</v>
      </c>
      <c r="M74" s="13"/>
      <c r="N74" s="2" t="s">
        <v>203</v>
      </c>
      <c r="O74" s="2" t="s">
        <v>51</v>
      </c>
      <c r="P74" s="2" t="s">
        <v>51</v>
      </c>
      <c r="Q74" s="2" t="s">
        <v>121</v>
      </c>
      <c r="R74" s="2" t="s">
        <v>59</v>
      </c>
      <c r="S74" s="2" t="s">
        <v>60</v>
      </c>
      <c r="T74" s="2" t="s">
        <v>60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51</v>
      </c>
      <c r="AS74" s="2" t="s">
        <v>51</v>
      </c>
      <c r="AT74" s="3"/>
      <c r="AU74" s="2" t="s">
        <v>204</v>
      </c>
      <c r="AV74" s="3">
        <v>373</v>
      </c>
    </row>
    <row r="75" spans="1:48" ht="30" customHeight="1" x14ac:dyDescent="0.3">
      <c r="A75" s="34" t="s">
        <v>205</v>
      </c>
      <c r="B75" s="7" t="s">
        <v>206</v>
      </c>
      <c r="C75" s="7" t="s">
        <v>114</v>
      </c>
      <c r="D75" s="8">
        <v>2</v>
      </c>
      <c r="E75" s="12"/>
      <c r="F75" s="12">
        <f t="shared" si="6"/>
        <v>0</v>
      </c>
      <c r="G75" s="12"/>
      <c r="H75" s="12">
        <f t="shared" si="7"/>
        <v>0</v>
      </c>
      <c r="I75" s="12"/>
      <c r="J75" s="12">
        <f t="shared" si="8"/>
        <v>0</v>
      </c>
      <c r="K75" s="12">
        <f t="shared" si="9"/>
        <v>0</v>
      </c>
      <c r="L75" s="12">
        <f t="shared" si="10"/>
        <v>0</v>
      </c>
      <c r="M75" s="13"/>
      <c r="N75" s="2" t="s">
        <v>207</v>
      </c>
      <c r="O75" s="2" t="s">
        <v>51</v>
      </c>
      <c r="P75" s="2" t="s">
        <v>51</v>
      </c>
      <c r="Q75" s="2" t="s">
        <v>121</v>
      </c>
      <c r="R75" s="2" t="s">
        <v>59</v>
      </c>
      <c r="S75" s="2" t="s">
        <v>60</v>
      </c>
      <c r="T75" s="2" t="s">
        <v>60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51</v>
      </c>
      <c r="AS75" s="2" t="s">
        <v>51</v>
      </c>
      <c r="AT75" s="3"/>
      <c r="AU75" s="2" t="s">
        <v>208</v>
      </c>
      <c r="AV75" s="3">
        <v>374</v>
      </c>
    </row>
    <row r="76" spans="1:48" ht="30" customHeight="1" x14ac:dyDescent="0.3">
      <c r="A76" s="34" t="s">
        <v>209</v>
      </c>
      <c r="B76" s="7" t="s">
        <v>210</v>
      </c>
      <c r="C76" s="7" t="s">
        <v>114</v>
      </c>
      <c r="D76" s="8">
        <v>1</v>
      </c>
      <c r="E76" s="12"/>
      <c r="F76" s="12">
        <f t="shared" si="6"/>
        <v>0</v>
      </c>
      <c r="G76" s="12"/>
      <c r="H76" s="12">
        <f t="shared" si="7"/>
        <v>0</v>
      </c>
      <c r="I76" s="12"/>
      <c r="J76" s="12">
        <f t="shared" si="8"/>
        <v>0</v>
      </c>
      <c r="K76" s="12">
        <f t="shared" si="9"/>
        <v>0</v>
      </c>
      <c r="L76" s="12">
        <f t="shared" si="10"/>
        <v>0</v>
      </c>
      <c r="M76" s="13"/>
      <c r="N76" s="2" t="s">
        <v>211</v>
      </c>
      <c r="O76" s="2" t="s">
        <v>51</v>
      </c>
      <c r="P76" s="2" t="s">
        <v>51</v>
      </c>
      <c r="Q76" s="2" t="s">
        <v>121</v>
      </c>
      <c r="R76" s="2" t="s">
        <v>59</v>
      </c>
      <c r="S76" s="2" t="s">
        <v>60</v>
      </c>
      <c r="T76" s="2" t="s">
        <v>60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51</v>
      </c>
      <c r="AS76" s="2" t="s">
        <v>51</v>
      </c>
      <c r="AT76" s="3"/>
      <c r="AU76" s="2" t="s">
        <v>212</v>
      </c>
      <c r="AV76" s="3">
        <v>375</v>
      </c>
    </row>
    <row r="77" spans="1:48" ht="30" customHeight="1" x14ac:dyDescent="0.3">
      <c r="A77" s="89" t="s">
        <v>384</v>
      </c>
      <c r="B77" s="90" t="s">
        <v>51</v>
      </c>
      <c r="C77" s="61" t="s">
        <v>51</v>
      </c>
      <c r="D77" s="62"/>
      <c r="E77" s="63"/>
      <c r="F77" s="63">
        <f t="shared" si="6"/>
        <v>0</v>
      </c>
      <c r="G77" s="63"/>
      <c r="H77" s="63">
        <f t="shared" si="7"/>
        <v>0</v>
      </c>
      <c r="I77" s="63"/>
      <c r="J77" s="63">
        <f t="shared" si="8"/>
        <v>0</v>
      </c>
      <c r="K77" s="63">
        <f t="shared" si="9"/>
        <v>0</v>
      </c>
      <c r="L77" s="63">
        <f t="shared" si="10"/>
        <v>0</v>
      </c>
      <c r="M77" s="64"/>
      <c r="N77" s="2" t="s">
        <v>51</v>
      </c>
      <c r="O77" s="2" t="s">
        <v>51</v>
      </c>
      <c r="P77" s="2" t="s">
        <v>51</v>
      </c>
      <c r="Q77" s="2" t="s">
        <v>121</v>
      </c>
      <c r="R77" s="2" t="s">
        <v>60</v>
      </c>
      <c r="S77" s="2" t="s">
        <v>60</v>
      </c>
      <c r="T77" s="2" t="s">
        <v>60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121</v>
      </c>
      <c r="AV77" s="3">
        <v>315</v>
      </c>
    </row>
    <row r="78" spans="1:48" ht="30" customHeight="1" x14ac:dyDescent="0.3">
      <c r="A78" s="34" t="s">
        <v>163</v>
      </c>
      <c r="B78" s="7" t="s">
        <v>214</v>
      </c>
      <c r="C78" s="7" t="s">
        <v>57</v>
      </c>
      <c r="D78" s="8">
        <v>48.2</v>
      </c>
      <c r="E78" s="12"/>
      <c r="F78" s="12">
        <f t="shared" si="6"/>
        <v>0</v>
      </c>
      <c r="G78" s="12"/>
      <c r="H78" s="12">
        <f t="shared" si="7"/>
        <v>0</v>
      </c>
      <c r="I78" s="12"/>
      <c r="J78" s="12">
        <f t="shared" si="8"/>
        <v>0</v>
      </c>
      <c r="K78" s="12">
        <f t="shared" si="9"/>
        <v>0</v>
      </c>
      <c r="L78" s="12">
        <f t="shared" si="10"/>
        <v>0</v>
      </c>
      <c r="M78" s="13"/>
      <c r="N78" s="2" t="s">
        <v>215</v>
      </c>
      <c r="O78" s="2" t="s">
        <v>51</v>
      </c>
      <c r="P78" s="2" t="s">
        <v>51</v>
      </c>
      <c r="Q78" s="2" t="s">
        <v>121</v>
      </c>
      <c r="R78" s="2" t="s">
        <v>59</v>
      </c>
      <c r="S78" s="2" t="s">
        <v>60</v>
      </c>
      <c r="T78" s="2" t="s">
        <v>60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216</v>
      </c>
      <c r="AV78" s="3">
        <v>310</v>
      </c>
    </row>
    <row r="79" spans="1:48" ht="30" customHeight="1" x14ac:dyDescent="0.3">
      <c r="A79" s="34" t="s">
        <v>145</v>
      </c>
      <c r="B79" s="7" t="s">
        <v>146</v>
      </c>
      <c r="C79" s="7" t="s">
        <v>57</v>
      </c>
      <c r="D79" s="8">
        <v>48.2</v>
      </c>
      <c r="E79" s="12"/>
      <c r="F79" s="12">
        <f t="shared" si="6"/>
        <v>0</v>
      </c>
      <c r="G79" s="12"/>
      <c r="H79" s="12">
        <f t="shared" si="7"/>
        <v>0</v>
      </c>
      <c r="I79" s="12"/>
      <c r="J79" s="12">
        <f t="shared" si="8"/>
        <v>0</v>
      </c>
      <c r="K79" s="12">
        <f t="shared" si="9"/>
        <v>0</v>
      </c>
      <c r="L79" s="12">
        <f t="shared" si="10"/>
        <v>0</v>
      </c>
      <c r="M79" s="13"/>
      <c r="N79" s="2" t="s">
        <v>217</v>
      </c>
      <c r="O79" s="2" t="s">
        <v>51</v>
      </c>
      <c r="P79" s="2" t="s">
        <v>51</v>
      </c>
      <c r="Q79" s="2" t="s">
        <v>121</v>
      </c>
      <c r="R79" s="2" t="s">
        <v>59</v>
      </c>
      <c r="S79" s="2" t="s">
        <v>60</v>
      </c>
      <c r="T79" s="2" t="s">
        <v>60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218</v>
      </c>
      <c r="AV79" s="3">
        <v>314</v>
      </c>
    </row>
    <row r="80" spans="1:48" ht="30" customHeight="1" x14ac:dyDescent="0.3">
      <c r="A80" s="34" t="s">
        <v>156</v>
      </c>
      <c r="B80" s="7" t="s">
        <v>157</v>
      </c>
      <c r="C80" s="7" t="s">
        <v>57</v>
      </c>
      <c r="D80" s="8">
        <v>48.2</v>
      </c>
      <c r="E80" s="12"/>
      <c r="F80" s="12">
        <f t="shared" si="6"/>
        <v>0</v>
      </c>
      <c r="G80" s="12"/>
      <c r="H80" s="12">
        <f t="shared" si="7"/>
        <v>0</v>
      </c>
      <c r="I80" s="12"/>
      <c r="J80" s="12">
        <f t="shared" si="8"/>
        <v>0</v>
      </c>
      <c r="K80" s="12">
        <f t="shared" si="9"/>
        <v>0</v>
      </c>
      <c r="L80" s="12">
        <f t="shared" si="10"/>
        <v>0</v>
      </c>
      <c r="M80" s="13"/>
      <c r="N80" s="2" t="s">
        <v>219</v>
      </c>
      <c r="O80" s="2" t="s">
        <v>51</v>
      </c>
      <c r="P80" s="2" t="s">
        <v>51</v>
      </c>
      <c r="Q80" s="2" t="s">
        <v>121</v>
      </c>
      <c r="R80" s="2" t="s">
        <v>59</v>
      </c>
      <c r="S80" s="2" t="s">
        <v>60</v>
      </c>
      <c r="T80" s="2" t="s">
        <v>60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51</v>
      </c>
      <c r="AS80" s="2" t="s">
        <v>51</v>
      </c>
      <c r="AT80" s="3"/>
      <c r="AU80" s="2" t="s">
        <v>220</v>
      </c>
      <c r="AV80" s="3">
        <v>311</v>
      </c>
    </row>
    <row r="81" spans="1:48" ht="30" customHeight="1" x14ac:dyDescent="0.3">
      <c r="A81" s="34" t="s">
        <v>221</v>
      </c>
      <c r="B81" s="7" t="s">
        <v>157</v>
      </c>
      <c r="C81" s="7" t="s">
        <v>57</v>
      </c>
      <c r="D81" s="8">
        <v>48.2</v>
      </c>
      <c r="E81" s="12"/>
      <c r="F81" s="12">
        <f t="shared" si="6"/>
        <v>0</v>
      </c>
      <c r="G81" s="12"/>
      <c r="H81" s="12">
        <f t="shared" si="7"/>
        <v>0</v>
      </c>
      <c r="I81" s="12"/>
      <c r="J81" s="12">
        <f t="shared" si="8"/>
        <v>0</v>
      </c>
      <c r="K81" s="12">
        <f t="shared" si="9"/>
        <v>0</v>
      </c>
      <c r="L81" s="12">
        <f t="shared" si="10"/>
        <v>0</v>
      </c>
      <c r="M81" s="13"/>
      <c r="N81" s="2" t="s">
        <v>222</v>
      </c>
      <c r="O81" s="2" t="s">
        <v>51</v>
      </c>
      <c r="P81" s="2" t="s">
        <v>51</v>
      </c>
      <c r="Q81" s="2" t="s">
        <v>121</v>
      </c>
      <c r="R81" s="2" t="s">
        <v>59</v>
      </c>
      <c r="S81" s="2" t="s">
        <v>60</v>
      </c>
      <c r="T81" s="2" t="s">
        <v>60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51</v>
      </c>
      <c r="AS81" s="2" t="s">
        <v>51</v>
      </c>
      <c r="AT81" s="3"/>
      <c r="AU81" s="2" t="s">
        <v>223</v>
      </c>
      <c r="AV81" s="3">
        <v>313</v>
      </c>
    </row>
    <row r="82" spans="1:48" ht="30" customHeight="1" x14ac:dyDescent="0.3">
      <c r="A82" s="89" t="s">
        <v>385</v>
      </c>
      <c r="B82" s="90" t="s">
        <v>51</v>
      </c>
      <c r="C82" s="61" t="s">
        <v>51</v>
      </c>
      <c r="D82" s="62"/>
      <c r="E82" s="63"/>
      <c r="F82" s="63">
        <f t="shared" si="6"/>
        <v>0</v>
      </c>
      <c r="G82" s="63"/>
      <c r="H82" s="63">
        <f t="shared" si="7"/>
        <v>0</v>
      </c>
      <c r="I82" s="63"/>
      <c r="J82" s="63">
        <f t="shared" si="8"/>
        <v>0</v>
      </c>
      <c r="K82" s="63">
        <f t="shared" si="9"/>
        <v>0</v>
      </c>
      <c r="L82" s="63">
        <f t="shared" si="10"/>
        <v>0</v>
      </c>
      <c r="M82" s="64"/>
      <c r="N82" s="2" t="s">
        <v>51</v>
      </c>
      <c r="O82" s="2" t="s">
        <v>51</v>
      </c>
      <c r="P82" s="2" t="s">
        <v>51</v>
      </c>
      <c r="Q82" s="2" t="s">
        <v>121</v>
      </c>
      <c r="R82" s="2" t="s">
        <v>60</v>
      </c>
      <c r="S82" s="2" t="s">
        <v>60</v>
      </c>
      <c r="T82" s="2" t="s">
        <v>60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51</v>
      </c>
      <c r="AS82" s="2" t="s">
        <v>51</v>
      </c>
      <c r="AT82" s="3"/>
      <c r="AU82" s="2" t="s">
        <v>121</v>
      </c>
      <c r="AV82" s="3">
        <v>65</v>
      </c>
    </row>
    <row r="83" spans="1:48" ht="30" customHeight="1" x14ac:dyDescent="0.3">
      <c r="A83" s="34" t="s">
        <v>225</v>
      </c>
      <c r="B83" s="7" t="s">
        <v>51</v>
      </c>
      <c r="C83" s="7" t="s">
        <v>57</v>
      </c>
      <c r="D83" s="8">
        <v>98.7</v>
      </c>
      <c r="E83" s="12"/>
      <c r="F83" s="12">
        <f t="shared" si="6"/>
        <v>0</v>
      </c>
      <c r="G83" s="12"/>
      <c r="H83" s="12">
        <f t="shared" si="7"/>
        <v>0</v>
      </c>
      <c r="I83" s="12"/>
      <c r="J83" s="12">
        <f t="shared" si="8"/>
        <v>0</v>
      </c>
      <c r="K83" s="12">
        <f t="shared" si="9"/>
        <v>0</v>
      </c>
      <c r="L83" s="12">
        <f t="shared" si="10"/>
        <v>0</v>
      </c>
      <c r="M83" s="13"/>
      <c r="N83" s="2" t="s">
        <v>226</v>
      </c>
      <c r="O83" s="2" t="s">
        <v>51</v>
      </c>
      <c r="P83" s="2" t="s">
        <v>51</v>
      </c>
      <c r="Q83" s="2" t="s">
        <v>121</v>
      </c>
      <c r="R83" s="2" t="s">
        <v>59</v>
      </c>
      <c r="S83" s="2" t="s">
        <v>60</v>
      </c>
      <c r="T83" s="2" t="s">
        <v>60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51</v>
      </c>
      <c r="AS83" s="2" t="s">
        <v>51</v>
      </c>
      <c r="AT83" s="3"/>
      <c r="AU83" s="2" t="s">
        <v>227</v>
      </c>
      <c r="AV83" s="3">
        <v>66</v>
      </c>
    </row>
    <row r="84" spans="1:48" ht="30" customHeight="1" x14ac:dyDescent="0.3">
      <c r="A84" s="34" t="s">
        <v>228</v>
      </c>
      <c r="B84" s="7" t="s">
        <v>51</v>
      </c>
      <c r="C84" s="7" t="s">
        <v>57</v>
      </c>
      <c r="D84" s="8">
        <v>98.7</v>
      </c>
      <c r="E84" s="12"/>
      <c r="F84" s="12">
        <f t="shared" si="6"/>
        <v>0</v>
      </c>
      <c r="G84" s="12"/>
      <c r="H84" s="12">
        <f t="shared" si="7"/>
        <v>0</v>
      </c>
      <c r="I84" s="12"/>
      <c r="J84" s="12">
        <f t="shared" si="8"/>
        <v>0</v>
      </c>
      <c r="K84" s="12">
        <f t="shared" si="9"/>
        <v>0</v>
      </c>
      <c r="L84" s="12">
        <f t="shared" si="10"/>
        <v>0</v>
      </c>
      <c r="M84" s="13"/>
      <c r="N84" s="2" t="s">
        <v>229</v>
      </c>
      <c r="O84" s="2" t="s">
        <v>51</v>
      </c>
      <c r="P84" s="2" t="s">
        <v>51</v>
      </c>
      <c r="Q84" s="2" t="s">
        <v>121</v>
      </c>
      <c r="R84" s="2" t="s">
        <v>59</v>
      </c>
      <c r="S84" s="2" t="s">
        <v>60</v>
      </c>
      <c r="T84" s="2" t="s">
        <v>60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51</v>
      </c>
      <c r="AS84" s="2" t="s">
        <v>51</v>
      </c>
      <c r="AT84" s="3"/>
      <c r="AU84" s="2" t="s">
        <v>230</v>
      </c>
      <c r="AV84" s="3">
        <v>67</v>
      </c>
    </row>
    <row r="85" spans="1:48" ht="30" customHeight="1" x14ac:dyDescent="0.3">
      <c r="A85" s="34" t="s">
        <v>163</v>
      </c>
      <c r="B85" s="7" t="s">
        <v>214</v>
      </c>
      <c r="C85" s="7" t="s">
        <v>57</v>
      </c>
      <c r="D85" s="8">
        <v>17.8</v>
      </c>
      <c r="E85" s="12"/>
      <c r="F85" s="12">
        <f t="shared" si="6"/>
        <v>0</v>
      </c>
      <c r="G85" s="12"/>
      <c r="H85" s="12">
        <f t="shared" si="7"/>
        <v>0</v>
      </c>
      <c r="I85" s="12"/>
      <c r="J85" s="12">
        <f t="shared" si="8"/>
        <v>0</v>
      </c>
      <c r="K85" s="12">
        <f t="shared" si="9"/>
        <v>0</v>
      </c>
      <c r="L85" s="12">
        <f t="shared" si="10"/>
        <v>0</v>
      </c>
      <c r="M85" s="13"/>
      <c r="N85" s="2" t="s">
        <v>231</v>
      </c>
      <c r="O85" s="2" t="s">
        <v>51</v>
      </c>
      <c r="P85" s="2" t="s">
        <v>51</v>
      </c>
      <c r="Q85" s="2" t="s">
        <v>121</v>
      </c>
      <c r="R85" s="2" t="s">
        <v>59</v>
      </c>
      <c r="S85" s="2" t="s">
        <v>60</v>
      </c>
      <c r="T85" s="2" t="s">
        <v>60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51</v>
      </c>
      <c r="AS85" s="2" t="s">
        <v>51</v>
      </c>
      <c r="AT85" s="3"/>
      <c r="AU85" s="2" t="s">
        <v>232</v>
      </c>
      <c r="AV85" s="3">
        <v>316</v>
      </c>
    </row>
    <row r="86" spans="1:48" ht="30" customHeight="1" x14ac:dyDescent="0.3">
      <c r="A86" s="34" t="s">
        <v>233</v>
      </c>
      <c r="B86" s="7" t="s">
        <v>146</v>
      </c>
      <c r="C86" s="7" t="s">
        <v>57</v>
      </c>
      <c r="D86" s="8">
        <v>17.8</v>
      </c>
      <c r="E86" s="12"/>
      <c r="F86" s="12">
        <f t="shared" si="6"/>
        <v>0</v>
      </c>
      <c r="G86" s="12"/>
      <c r="H86" s="12">
        <f t="shared" si="7"/>
        <v>0</v>
      </c>
      <c r="I86" s="12"/>
      <c r="J86" s="12">
        <f t="shared" si="8"/>
        <v>0</v>
      </c>
      <c r="K86" s="12">
        <f t="shared" si="9"/>
        <v>0</v>
      </c>
      <c r="L86" s="12">
        <f t="shared" si="10"/>
        <v>0</v>
      </c>
      <c r="M86" s="13"/>
      <c r="N86" s="2" t="s">
        <v>234</v>
      </c>
      <c r="O86" s="2" t="s">
        <v>51</v>
      </c>
      <c r="P86" s="2" t="s">
        <v>51</v>
      </c>
      <c r="Q86" s="2" t="s">
        <v>121</v>
      </c>
      <c r="R86" s="2" t="s">
        <v>59</v>
      </c>
      <c r="S86" s="2" t="s">
        <v>60</v>
      </c>
      <c r="T86" s="2" t="s">
        <v>60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51</v>
      </c>
      <c r="AS86" s="2" t="s">
        <v>51</v>
      </c>
      <c r="AT86" s="3"/>
      <c r="AU86" s="2" t="s">
        <v>235</v>
      </c>
      <c r="AV86" s="3">
        <v>69</v>
      </c>
    </row>
    <row r="87" spans="1:48" ht="30" customHeight="1" x14ac:dyDescent="0.3">
      <c r="A87" s="34" t="s">
        <v>236</v>
      </c>
      <c r="B87" s="7" t="s">
        <v>237</v>
      </c>
      <c r="C87" s="7" t="s">
        <v>137</v>
      </c>
      <c r="D87" s="8">
        <v>55</v>
      </c>
      <c r="E87" s="12"/>
      <c r="F87" s="12">
        <f t="shared" si="6"/>
        <v>0</v>
      </c>
      <c r="G87" s="12"/>
      <c r="H87" s="12">
        <f t="shared" si="7"/>
        <v>0</v>
      </c>
      <c r="I87" s="12"/>
      <c r="J87" s="12">
        <f t="shared" si="8"/>
        <v>0</v>
      </c>
      <c r="K87" s="12">
        <f t="shared" si="9"/>
        <v>0</v>
      </c>
      <c r="L87" s="12">
        <f t="shared" si="10"/>
        <v>0</v>
      </c>
      <c r="M87" s="13"/>
      <c r="N87" s="2" t="s">
        <v>238</v>
      </c>
      <c r="O87" s="2" t="s">
        <v>51</v>
      </c>
      <c r="P87" s="2" t="s">
        <v>51</v>
      </c>
      <c r="Q87" s="2" t="s">
        <v>121</v>
      </c>
      <c r="R87" s="2" t="s">
        <v>59</v>
      </c>
      <c r="S87" s="2" t="s">
        <v>60</v>
      </c>
      <c r="T87" s="2" t="s">
        <v>60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51</v>
      </c>
      <c r="AS87" s="2" t="s">
        <v>51</v>
      </c>
      <c r="AT87" s="3"/>
      <c r="AU87" s="2" t="s">
        <v>239</v>
      </c>
      <c r="AV87" s="3">
        <v>203</v>
      </c>
    </row>
    <row r="88" spans="1:48" ht="30" customHeight="1" x14ac:dyDescent="0.3">
      <c r="A88" s="34" t="s">
        <v>156</v>
      </c>
      <c r="B88" s="7" t="s">
        <v>240</v>
      </c>
      <c r="C88" s="7" t="s">
        <v>57</v>
      </c>
      <c r="D88" s="8">
        <v>17.8</v>
      </c>
      <c r="E88" s="12"/>
      <c r="F88" s="12">
        <f t="shared" si="6"/>
        <v>0</v>
      </c>
      <c r="G88" s="12"/>
      <c r="H88" s="12">
        <f t="shared" si="7"/>
        <v>0</v>
      </c>
      <c r="I88" s="12"/>
      <c r="J88" s="12">
        <f t="shared" si="8"/>
        <v>0</v>
      </c>
      <c r="K88" s="12">
        <f t="shared" si="9"/>
        <v>0</v>
      </c>
      <c r="L88" s="12">
        <f t="shared" si="10"/>
        <v>0</v>
      </c>
      <c r="M88" s="13"/>
      <c r="N88" s="2" t="s">
        <v>241</v>
      </c>
      <c r="O88" s="2" t="s">
        <v>51</v>
      </c>
      <c r="P88" s="2" t="s">
        <v>51</v>
      </c>
      <c r="Q88" s="2" t="s">
        <v>121</v>
      </c>
      <c r="R88" s="2" t="s">
        <v>59</v>
      </c>
      <c r="S88" s="2" t="s">
        <v>60</v>
      </c>
      <c r="T88" s="2" t="s">
        <v>60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51</v>
      </c>
      <c r="AS88" s="2" t="s">
        <v>51</v>
      </c>
      <c r="AT88" s="3"/>
      <c r="AU88" s="2" t="s">
        <v>242</v>
      </c>
      <c r="AV88" s="3">
        <v>71</v>
      </c>
    </row>
    <row r="89" spans="1:48" ht="30" customHeight="1" x14ac:dyDescent="0.3">
      <c r="A89" s="34" t="s">
        <v>160</v>
      </c>
      <c r="B89" s="7" t="s">
        <v>240</v>
      </c>
      <c r="C89" s="7" t="s">
        <v>57</v>
      </c>
      <c r="D89" s="8">
        <v>17.8</v>
      </c>
      <c r="E89" s="12"/>
      <c r="F89" s="12">
        <f t="shared" si="6"/>
        <v>0</v>
      </c>
      <c r="G89" s="12"/>
      <c r="H89" s="12">
        <f t="shared" si="7"/>
        <v>0</v>
      </c>
      <c r="I89" s="12"/>
      <c r="J89" s="12">
        <f t="shared" si="8"/>
        <v>0</v>
      </c>
      <c r="K89" s="12">
        <f t="shared" si="9"/>
        <v>0</v>
      </c>
      <c r="L89" s="12">
        <f t="shared" si="10"/>
        <v>0</v>
      </c>
      <c r="M89" s="13"/>
      <c r="N89" s="2" t="s">
        <v>243</v>
      </c>
      <c r="O89" s="2" t="s">
        <v>51</v>
      </c>
      <c r="P89" s="2" t="s">
        <v>51</v>
      </c>
      <c r="Q89" s="2" t="s">
        <v>121</v>
      </c>
      <c r="R89" s="2" t="s">
        <v>59</v>
      </c>
      <c r="S89" s="2" t="s">
        <v>60</v>
      </c>
      <c r="T89" s="2" t="s">
        <v>60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51</v>
      </c>
      <c r="AS89" s="2" t="s">
        <v>51</v>
      </c>
      <c r="AT89" s="3"/>
      <c r="AU89" s="2" t="s">
        <v>244</v>
      </c>
      <c r="AV89" s="3">
        <v>72</v>
      </c>
    </row>
    <row r="90" spans="1:48" ht="30" customHeight="1" x14ac:dyDescent="0.3">
      <c r="A90" s="34" t="s">
        <v>171</v>
      </c>
      <c r="B90" s="7" t="s">
        <v>245</v>
      </c>
      <c r="C90" s="7" t="s">
        <v>137</v>
      </c>
      <c r="D90" s="8">
        <v>53</v>
      </c>
      <c r="E90" s="12"/>
      <c r="F90" s="12">
        <f t="shared" si="6"/>
        <v>0</v>
      </c>
      <c r="G90" s="12"/>
      <c r="H90" s="12">
        <f t="shared" si="7"/>
        <v>0</v>
      </c>
      <c r="I90" s="12"/>
      <c r="J90" s="12">
        <f t="shared" si="8"/>
        <v>0</v>
      </c>
      <c r="K90" s="12">
        <f t="shared" si="9"/>
        <v>0</v>
      </c>
      <c r="L90" s="12">
        <f t="shared" si="10"/>
        <v>0</v>
      </c>
      <c r="M90" s="13"/>
      <c r="N90" s="2" t="s">
        <v>246</v>
      </c>
      <c r="O90" s="2" t="s">
        <v>51</v>
      </c>
      <c r="P90" s="2" t="s">
        <v>51</v>
      </c>
      <c r="Q90" s="2" t="s">
        <v>121</v>
      </c>
      <c r="R90" s="2" t="s">
        <v>59</v>
      </c>
      <c r="S90" s="2" t="s">
        <v>60</v>
      </c>
      <c r="T90" s="2" t="s">
        <v>60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51</v>
      </c>
      <c r="AS90" s="2" t="s">
        <v>51</v>
      </c>
      <c r="AT90" s="3"/>
      <c r="AU90" s="2" t="s">
        <v>247</v>
      </c>
      <c r="AV90" s="3">
        <v>317</v>
      </c>
    </row>
    <row r="91" spans="1:48" ht="30" customHeight="1" x14ac:dyDescent="0.3">
      <c r="A91" s="34" t="s">
        <v>248</v>
      </c>
      <c r="B91" s="7" t="s">
        <v>249</v>
      </c>
      <c r="C91" s="7" t="s">
        <v>137</v>
      </c>
      <c r="D91" s="8">
        <v>14.9</v>
      </c>
      <c r="E91" s="12"/>
      <c r="F91" s="12">
        <f t="shared" si="6"/>
        <v>0</v>
      </c>
      <c r="G91" s="12"/>
      <c r="H91" s="12">
        <f t="shared" si="7"/>
        <v>0</v>
      </c>
      <c r="I91" s="12"/>
      <c r="J91" s="12">
        <f t="shared" si="8"/>
        <v>0</v>
      </c>
      <c r="K91" s="12">
        <f t="shared" si="9"/>
        <v>0</v>
      </c>
      <c r="L91" s="12">
        <f t="shared" si="10"/>
        <v>0</v>
      </c>
      <c r="M91" s="13"/>
      <c r="N91" s="2" t="s">
        <v>250</v>
      </c>
      <c r="O91" s="2" t="s">
        <v>51</v>
      </c>
      <c r="P91" s="2" t="s">
        <v>51</v>
      </c>
      <c r="Q91" s="2" t="s">
        <v>121</v>
      </c>
      <c r="R91" s="2" t="s">
        <v>59</v>
      </c>
      <c r="S91" s="2" t="s">
        <v>60</v>
      </c>
      <c r="T91" s="2" t="s">
        <v>60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51</v>
      </c>
      <c r="AS91" s="2" t="s">
        <v>51</v>
      </c>
      <c r="AT91" s="3"/>
      <c r="AU91" s="2" t="s">
        <v>251</v>
      </c>
      <c r="AV91" s="3">
        <v>318</v>
      </c>
    </row>
    <row r="92" spans="1:48" ht="30" customHeight="1" x14ac:dyDescent="0.3">
      <c r="A92" s="35"/>
      <c r="B92" s="8"/>
      <c r="C92" s="8"/>
      <c r="D92" s="8"/>
      <c r="E92" s="12"/>
      <c r="F92" s="12"/>
      <c r="G92" s="12"/>
      <c r="H92" s="12"/>
      <c r="I92" s="12"/>
      <c r="J92" s="12"/>
      <c r="K92" s="12"/>
      <c r="L92" s="12"/>
      <c r="M92" s="36"/>
      <c r="Q92" s="1" t="s">
        <v>121</v>
      </c>
    </row>
    <row r="93" spans="1:48" ht="30" customHeight="1" x14ac:dyDescent="0.3">
      <c r="A93" s="35"/>
      <c r="B93" s="8"/>
      <c r="C93" s="8"/>
      <c r="D93" s="8"/>
      <c r="E93" s="12"/>
      <c r="F93" s="12"/>
      <c r="G93" s="12"/>
      <c r="H93" s="12"/>
      <c r="I93" s="12"/>
      <c r="J93" s="12"/>
      <c r="K93" s="12"/>
      <c r="L93" s="12"/>
      <c r="M93" s="36"/>
      <c r="Q93" s="1" t="s">
        <v>121</v>
      </c>
    </row>
    <row r="94" spans="1:48" ht="30" customHeight="1" x14ac:dyDescent="0.3">
      <c r="A94" s="35"/>
      <c r="B94" s="8"/>
      <c r="C94" s="8"/>
      <c r="D94" s="8"/>
      <c r="E94" s="12"/>
      <c r="F94" s="12"/>
      <c r="G94" s="12"/>
      <c r="H94" s="12"/>
      <c r="I94" s="12"/>
      <c r="J94" s="12"/>
      <c r="K94" s="12"/>
      <c r="L94" s="12"/>
      <c r="M94" s="36"/>
      <c r="Q94" s="1" t="s">
        <v>121</v>
      </c>
    </row>
    <row r="95" spans="1:48" ht="30" customHeight="1" thickBot="1" x14ac:dyDescent="0.35">
      <c r="A95" s="44"/>
      <c r="B95" s="45"/>
      <c r="C95" s="45"/>
      <c r="D95" s="45"/>
      <c r="E95" s="46"/>
      <c r="F95" s="46"/>
      <c r="G95" s="46"/>
      <c r="H95" s="46"/>
      <c r="I95" s="46"/>
      <c r="J95" s="46"/>
      <c r="K95" s="46"/>
      <c r="L95" s="46"/>
      <c r="M95" s="47"/>
      <c r="Q95" s="1" t="s">
        <v>121</v>
      </c>
    </row>
    <row r="96" spans="1:48" ht="30" customHeight="1" thickTop="1" thickBot="1" x14ac:dyDescent="0.35">
      <c r="A96" s="57" t="s">
        <v>78</v>
      </c>
      <c r="B96" s="58"/>
      <c r="C96" s="58"/>
      <c r="D96" s="58"/>
      <c r="E96" s="59"/>
      <c r="F96" s="59">
        <f>SUMIF(Q52:Q95,"010202",F52:F95)</f>
        <v>0</v>
      </c>
      <c r="G96" s="59"/>
      <c r="H96" s="59">
        <f>SUMIF(Q52:Q95,"010202",H52:H95)</f>
        <v>0</v>
      </c>
      <c r="I96" s="59"/>
      <c r="J96" s="59">
        <f>SUMIF(Q52:Q95,"010202",J52:J95)</f>
        <v>0</v>
      </c>
      <c r="K96" s="59"/>
      <c r="L96" s="59">
        <f>SUMIF(Q52:Q95,"010202",L52:L95)</f>
        <v>0</v>
      </c>
      <c r="M96" s="60"/>
      <c r="N96" t="s">
        <v>79</v>
      </c>
    </row>
    <row r="97" spans="1:48" ht="30" customHeight="1" x14ac:dyDescent="0.3">
      <c r="A97" s="52" t="s">
        <v>254</v>
      </c>
      <c r="B97" s="53" t="s">
        <v>51</v>
      </c>
      <c r="C97" s="54"/>
      <c r="D97" s="54"/>
      <c r="E97" s="55"/>
      <c r="F97" s="55"/>
      <c r="G97" s="55"/>
      <c r="H97" s="55"/>
      <c r="I97" s="55"/>
      <c r="J97" s="55"/>
      <c r="K97" s="55"/>
      <c r="L97" s="55"/>
      <c r="M97" s="56"/>
      <c r="N97" s="3"/>
      <c r="O97" s="3"/>
      <c r="P97" s="3"/>
      <c r="Q97" s="2" t="s">
        <v>255</v>
      </c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</row>
    <row r="98" spans="1:48" ht="30" customHeight="1" x14ac:dyDescent="0.3">
      <c r="A98" s="34" t="s">
        <v>84</v>
      </c>
      <c r="B98" s="7" t="s">
        <v>85</v>
      </c>
      <c r="C98" s="7" t="s">
        <v>57</v>
      </c>
      <c r="D98" s="8">
        <v>79.400000000000006</v>
      </c>
      <c r="E98" s="12"/>
      <c r="F98" s="12">
        <f t="shared" ref="F98:F107" si="11">TRUNC(E98*D98, 0)</f>
        <v>0</v>
      </c>
      <c r="G98" s="12"/>
      <c r="H98" s="12">
        <f t="shared" ref="H98:H107" si="12">TRUNC(G98*D98, 0)</f>
        <v>0</v>
      </c>
      <c r="I98" s="12"/>
      <c r="J98" s="12">
        <f t="shared" ref="J98:J107" si="13">TRUNC(I98*D98, 0)</f>
        <v>0</v>
      </c>
      <c r="K98" s="12">
        <f t="shared" ref="K98:K107" si="14">TRUNC(E98+G98+I98, 0)</f>
        <v>0</v>
      </c>
      <c r="L98" s="12">
        <f t="shared" ref="L98:L107" si="15">TRUNC(F98+H98+J98, 0)</f>
        <v>0</v>
      </c>
      <c r="M98" s="13"/>
      <c r="N98" s="2" t="s">
        <v>86</v>
      </c>
      <c r="O98" s="2" t="s">
        <v>51</v>
      </c>
      <c r="P98" s="2" t="s">
        <v>51</v>
      </c>
      <c r="Q98" s="2" t="s">
        <v>255</v>
      </c>
      <c r="R98" s="2" t="s">
        <v>59</v>
      </c>
      <c r="S98" s="2" t="s">
        <v>60</v>
      </c>
      <c r="T98" s="2" t="s">
        <v>60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51</v>
      </c>
      <c r="AS98" s="2" t="s">
        <v>51</v>
      </c>
      <c r="AT98" s="3"/>
      <c r="AU98" s="2" t="s">
        <v>256</v>
      </c>
      <c r="AV98" s="3">
        <v>321</v>
      </c>
    </row>
    <row r="99" spans="1:48" ht="30" customHeight="1" x14ac:dyDescent="0.3">
      <c r="A99" s="34" t="s">
        <v>88</v>
      </c>
      <c r="B99" s="7" t="s">
        <v>89</v>
      </c>
      <c r="C99" s="7" t="s">
        <v>57</v>
      </c>
      <c r="D99" s="8">
        <v>28.3</v>
      </c>
      <c r="E99" s="12"/>
      <c r="F99" s="12">
        <f t="shared" si="11"/>
        <v>0</v>
      </c>
      <c r="G99" s="12"/>
      <c r="H99" s="12">
        <f t="shared" si="12"/>
        <v>0</v>
      </c>
      <c r="I99" s="12"/>
      <c r="J99" s="12">
        <f t="shared" si="13"/>
        <v>0</v>
      </c>
      <c r="K99" s="12">
        <f t="shared" si="14"/>
        <v>0</v>
      </c>
      <c r="L99" s="12">
        <f t="shared" si="15"/>
        <v>0</v>
      </c>
      <c r="M99" s="13"/>
      <c r="N99" s="2" t="s">
        <v>90</v>
      </c>
      <c r="O99" s="2" t="s">
        <v>51</v>
      </c>
      <c r="P99" s="2" t="s">
        <v>51</v>
      </c>
      <c r="Q99" s="2" t="s">
        <v>255</v>
      </c>
      <c r="R99" s="2" t="s">
        <v>59</v>
      </c>
      <c r="S99" s="2" t="s">
        <v>60</v>
      </c>
      <c r="T99" s="2" t="s">
        <v>60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51</v>
      </c>
      <c r="AS99" s="2" t="s">
        <v>51</v>
      </c>
      <c r="AT99" s="3"/>
      <c r="AU99" s="2" t="s">
        <v>257</v>
      </c>
      <c r="AV99" s="3">
        <v>322</v>
      </c>
    </row>
    <row r="100" spans="1:48" ht="30" customHeight="1" x14ac:dyDescent="0.3">
      <c r="A100" s="34" t="s">
        <v>92</v>
      </c>
      <c r="B100" s="7" t="s">
        <v>93</v>
      </c>
      <c r="C100" s="7" t="s">
        <v>57</v>
      </c>
      <c r="D100" s="8">
        <v>44.4</v>
      </c>
      <c r="E100" s="12"/>
      <c r="F100" s="12">
        <f t="shared" si="11"/>
        <v>0</v>
      </c>
      <c r="G100" s="12"/>
      <c r="H100" s="12">
        <f t="shared" si="12"/>
        <v>0</v>
      </c>
      <c r="I100" s="12"/>
      <c r="J100" s="12">
        <f t="shared" si="13"/>
        <v>0</v>
      </c>
      <c r="K100" s="12">
        <f t="shared" si="14"/>
        <v>0</v>
      </c>
      <c r="L100" s="12">
        <f t="shared" si="15"/>
        <v>0</v>
      </c>
      <c r="M100" s="13"/>
      <c r="N100" s="2" t="s">
        <v>94</v>
      </c>
      <c r="O100" s="2" t="s">
        <v>51</v>
      </c>
      <c r="P100" s="2" t="s">
        <v>51</v>
      </c>
      <c r="Q100" s="2" t="s">
        <v>255</v>
      </c>
      <c r="R100" s="2" t="s">
        <v>59</v>
      </c>
      <c r="S100" s="2" t="s">
        <v>60</v>
      </c>
      <c r="T100" s="2" t="s">
        <v>60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51</v>
      </c>
      <c r="AS100" s="2" t="s">
        <v>51</v>
      </c>
      <c r="AT100" s="3"/>
      <c r="AU100" s="2" t="s">
        <v>258</v>
      </c>
      <c r="AV100" s="3">
        <v>323</v>
      </c>
    </row>
    <row r="101" spans="1:48" ht="30" customHeight="1" x14ac:dyDescent="0.3">
      <c r="A101" s="34" t="s">
        <v>92</v>
      </c>
      <c r="B101" s="7" t="s">
        <v>96</v>
      </c>
      <c r="C101" s="7" t="s">
        <v>57</v>
      </c>
      <c r="D101" s="8">
        <v>31.5</v>
      </c>
      <c r="E101" s="12"/>
      <c r="F101" s="12">
        <f t="shared" si="11"/>
        <v>0</v>
      </c>
      <c r="G101" s="12"/>
      <c r="H101" s="12">
        <f t="shared" si="12"/>
        <v>0</v>
      </c>
      <c r="I101" s="12"/>
      <c r="J101" s="12">
        <f t="shared" si="13"/>
        <v>0</v>
      </c>
      <c r="K101" s="12">
        <f t="shared" si="14"/>
        <v>0</v>
      </c>
      <c r="L101" s="12">
        <f t="shared" si="15"/>
        <v>0</v>
      </c>
      <c r="M101" s="13"/>
      <c r="N101" s="2" t="s">
        <v>97</v>
      </c>
      <c r="O101" s="2" t="s">
        <v>51</v>
      </c>
      <c r="P101" s="2" t="s">
        <v>51</v>
      </c>
      <c r="Q101" s="2" t="s">
        <v>255</v>
      </c>
      <c r="R101" s="2" t="s">
        <v>59</v>
      </c>
      <c r="S101" s="2" t="s">
        <v>60</v>
      </c>
      <c r="T101" s="2" t="s">
        <v>60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259</v>
      </c>
      <c r="AV101" s="3">
        <v>324</v>
      </c>
    </row>
    <row r="102" spans="1:48" ht="30" customHeight="1" x14ac:dyDescent="0.3">
      <c r="A102" s="34" t="s">
        <v>92</v>
      </c>
      <c r="B102" s="7" t="s">
        <v>99</v>
      </c>
      <c r="C102" s="7" t="s">
        <v>57</v>
      </c>
      <c r="D102" s="8">
        <v>34.6</v>
      </c>
      <c r="E102" s="12"/>
      <c r="F102" s="12">
        <f t="shared" si="11"/>
        <v>0</v>
      </c>
      <c r="G102" s="12"/>
      <c r="H102" s="12">
        <f t="shared" si="12"/>
        <v>0</v>
      </c>
      <c r="I102" s="12"/>
      <c r="J102" s="12">
        <f t="shared" si="13"/>
        <v>0</v>
      </c>
      <c r="K102" s="12">
        <f t="shared" si="14"/>
        <v>0</v>
      </c>
      <c r="L102" s="12">
        <f t="shared" si="15"/>
        <v>0</v>
      </c>
      <c r="M102" s="13"/>
      <c r="N102" s="2" t="s">
        <v>100</v>
      </c>
      <c r="O102" s="2" t="s">
        <v>51</v>
      </c>
      <c r="P102" s="2" t="s">
        <v>51</v>
      </c>
      <c r="Q102" s="2" t="s">
        <v>255</v>
      </c>
      <c r="R102" s="2" t="s">
        <v>59</v>
      </c>
      <c r="S102" s="2" t="s">
        <v>60</v>
      </c>
      <c r="T102" s="2" t="s">
        <v>60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260</v>
      </c>
      <c r="AV102" s="3">
        <v>325</v>
      </c>
    </row>
    <row r="103" spans="1:48" ht="30" customHeight="1" x14ac:dyDescent="0.3">
      <c r="A103" s="34" t="s">
        <v>88</v>
      </c>
      <c r="B103" s="7" t="s">
        <v>102</v>
      </c>
      <c r="C103" s="7" t="s">
        <v>57</v>
      </c>
      <c r="D103" s="8">
        <v>28.6</v>
      </c>
      <c r="E103" s="12"/>
      <c r="F103" s="12">
        <f t="shared" si="11"/>
        <v>0</v>
      </c>
      <c r="G103" s="12"/>
      <c r="H103" s="12">
        <f t="shared" si="12"/>
        <v>0</v>
      </c>
      <c r="I103" s="12"/>
      <c r="J103" s="12">
        <f t="shared" si="13"/>
        <v>0</v>
      </c>
      <c r="K103" s="12">
        <f t="shared" si="14"/>
        <v>0</v>
      </c>
      <c r="L103" s="12">
        <f t="shared" si="15"/>
        <v>0</v>
      </c>
      <c r="M103" s="13"/>
      <c r="N103" s="2" t="s">
        <v>103</v>
      </c>
      <c r="O103" s="2" t="s">
        <v>51</v>
      </c>
      <c r="P103" s="2" t="s">
        <v>51</v>
      </c>
      <c r="Q103" s="2" t="s">
        <v>255</v>
      </c>
      <c r="R103" s="2" t="s">
        <v>59</v>
      </c>
      <c r="S103" s="2" t="s">
        <v>60</v>
      </c>
      <c r="T103" s="2" t="s">
        <v>60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261</v>
      </c>
      <c r="AV103" s="3">
        <v>326</v>
      </c>
    </row>
    <row r="104" spans="1:48" ht="30" customHeight="1" x14ac:dyDescent="0.3">
      <c r="A104" s="34" t="s">
        <v>105</v>
      </c>
      <c r="B104" s="7" t="s">
        <v>106</v>
      </c>
      <c r="C104" s="7" t="s">
        <v>57</v>
      </c>
      <c r="D104" s="8">
        <v>83.2</v>
      </c>
      <c r="E104" s="12"/>
      <c r="F104" s="12">
        <f t="shared" si="11"/>
        <v>0</v>
      </c>
      <c r="G104" s="12"/>
      <c r="H104" s="12">
        <f t="shared" si="12"/>
        <v>0</v>
      </c>
      <c r="I104" s="12"/>
      <c r="J104" s="12">
        <f t="shared" si="13"/>
        <v>0</v>
      </c>
      <c r="K104" s="12">
        <f t="shared" si="14"/>
        <v>0</v>
      </c>
      <c r="L104" s="12">
        <f t="shared" si="15"/>
        <v>0</v>
      </c>
      <c r="M104" s="13"/>
      <c r="N104" s="2" t="s">
        <v>107</v>
      </c>
      <c r="O104" s="2" t="s">
        <v>51</v>
      </c>
      <c r="P104" s="2" t="s">
        <v>51</v>
      </c>
      <c r="Q104" s="2" t="s">
        <v>255</v>
      </c>
      <c r="R104" s="2" t="s">
        <v>59</v>
      </c>
      <c r="S104" s="2" t="s">
        <v>60</v>
      </c>
      <c r="T104" s="2" t="s">
        <v>60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262</v>
      </c>
      <c r="AV104" s="3">
        <v>327</v>
      </c>
    </row>
    <row r="105" spans="1:48" ht="30" customHeight="1" x14ac:dyDescent="0.3">
      <c r="A105" s="34" t="s">
        <v>105</v>
      </c>
      <c r="B105" s="7" t="s">
        <v>109</v>
      </c>
      <c r="C105" s="7" t="s">
        <v>57</v>
      </c>
      <c r="D105" s="8">
        <v>29.9</v>
      </c>
      <c r="E105" s="12"/>
      <c r="F105" s="12">
        <f t="shared" si="11"/>
        <v>0</v>
      </c>
      <c r="G105" s="12"/>
      <c r="H105" s="12">
        <f t="shared" si="12"/>
        <v>0</v>
      </c>
      <c r="I105" s="12"/>
      <c r="J105" s="12">
        <f t="shared" si="13"/>
        <v>0</v>
      </c>
      <c r="K105" s="12">
        <f t="shared" si="14"/>
        <v>0</v>
      </c>
      <c r="L105" s="12">
        <f t="shared" si="15"/>
        <v>0</v>
      </c>
      <c r="M105" s="13"/>
      <c r="N105" s="2" t="s">
        <v>110</v>
      </c>
      <c r="O105" s="2" t="s">
        <v>51</v>
      </c>
      <c r="P105" s="2" t="s">
        <v>51</v>
      </c>
      <c r="Q105" s="2" t="s">
        <v>255</v>
      </c>
      <c r="R105" s="2" t="s">
        <v>59</v>
      </c>
      <c r="S105" s="2" t="s">
        <v>60</v>
      </c>
      <c r="T105" s="2" t="s">
        <v>60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51</v>
      </c>
      <c r="AS105" s="2" t="s">
        <v>51</v>
      </c>
      <c r="AT105" s="3"/>
      <c r="AU105" s="2" t="s">
        <v>263</v>
      </c>
      <c r="AV105" s="3">
        <v>328</v>
      </c>
    </row>
    <row r="106" spans="1:48" ht="30" customHeight="1" x14ac:dyDescent="0.3">
      <c r="A106" s="34" t="s">
        <v>112</v>
      </c>
      <c r="B106" s="7" t="s">
        <v>113</v>
      </c>
      <c r="C106" s="7" t="s">
        <v>114</v>
      </c>
      <c r="D106" s="8">
        <v>2</v>
      </c>
      <c r="E106" s="12"/>
      <c r="F106" s="12">
        <f t="shared" si="11"/>
        <v>0</v>
      </c>
      <c r="G106" s="12"/>
      <c r="H106" s="12">
        <f t="shared" si="12"/>
        <v>0</v>
      </c>
      <c r="I106" s="12"/>
      <c r="J106" s="12">
        <f t="shared" si="13"/>
        <v>0</v>
      </c>
      <c r="K106" s="12">
        <f t="shared" si="14"/>
        <v>0</v>
      </c>
      <c r="L106" s="12">
        <f t="shared" si="15"/>
        <v>0</v>
      </c>
      <c r="M106" s="13"/>
      <c r="N106" s="2" t="s">
        <v>115</v>
      </c>
      <c r="O106" s="2" t="s">
        <v>51</v>
      </c>
      <c r="P106" s="2" t="s">
        <v>51</v>
      </c>
      <c r="Q106" s="2" t="s">
        <v>255</v>
      </c>
      <c r="R106" s="2" t="s">
        <v>59</v>
      </c>
      <c r="S106" s="2" t="s">
        <v>60</v>
      </c>
      <c r="T106" s="2" t="s">
        <v>60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51</v>
      </c>
      <c r="AS106" s="2" t="s">
        <v>51</v>
      </c>
      <c r="AT106" s="3"/>
      <c r="AU106" s="2" t="s">
        <v>264</v>
      </c>
      <c r="AV106" s="3">
        <v>371</v>
      </c>
    </row>
    <row r="107" spans="1:48" ht="30" customHeight="1" x14ac:dyDescent="0.3">
      <c r="A107" s="35" t="s">
        <v>112</v>
      </c>
      <c r="B107" s="8" t="s">
        <v>117</v>
      </c>
      <c r="C107" s="8" t="s">
        <v>114</v>
      </c>
      <c r="D107" s="8">
        <v>2</v>
      </c>
      <c r="E107" s="12"/>
      <c r="F107" s="12">
        <f t="shared" si="11"/>
        <v>0</v>
      </c>
      <c r="G107" s="12"/>
      <c r="H107" s="12">
        <f t="shared" si="12"/>
        <v>0</v>
      </c>
      <c r="I107" s="12"/>
      <c r="J107" s="12">
        <f t="shared" si="13"/>
        <v>0</v>
      </c>
      <c r="K107" s="12">
        <f t="shared" si="14"/>
        <v>0</v>
      </c>
      <c r="L107" s="12">
        <f t="shared" si="15"/>
        <v>0</v>
      </c>
      <c r="M107" s="36"/>
      <c r="N107" s="2" t="s">
        <v>118</v>
      </c>
      <c r="O107" s="2" t="s">
        <v>51</v>
      </c>
      <c r="P107" s="2" t="s">
        <v>51</v>
      </c>
      <c r="Q107" s="2" t="s">
        <v>255</v>
      </c>
      <c r="R107" s="2" t="s">
        <v>59</v>
      </c>
      <c r="S107" s="2" t="s">
        <v>60</v>
      </c>
      <c r="T107" s="2" t="s">
        <v>60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265</v>
      </c>
      <c r="AV107" s="3">
        <v>376</v>
      </c>
    </row>
    <row r="108" spans="1:48" ht="30" customHeight="1" x14ac:dyDescent="0.3">
      <c r="A108" s="35"/>
      <c r="B108" s="8"/>
      <c r="C108" s="8"/>
      <c r="D108" s="8"/>
      <c r="E108" s="12"/>
      <c r="F108" s="12"/>
      <c r="G108" s="12"/>
      <c r="H108" s="12"/>
      <c r="I108" s="12"/>
      <c r="J108" s="12"/>
      <c r="K108" s="12"/>
      <c r="L108" s="12"/>
      <c r="M108" s="36"/>
      <c r="Q108" s="1" t="s">
        <v>255</v>
      </c>
    </row>
    <row r="109" spans="1:48" ht="30" customHeight="1" x14ac:dyDescent="0.3">
      <c r="A109" s="35"/>
      <c r="B109" s="8"/>
      <c r="C109" s="8"/>
      <c r="D109" s="8"/>
      <c r="E109" s="12"/>
      <c r="F109" s="12"/>
      <c r="G109" s="12"/>
      <c r="H109" s="12"/>
      <c r="I109" s="12"/>
      <c r="J109" s="12"/>
      <c r="K109" s="12"/>
      <c r="L109" s="12"/>
      <c r="M109" s="36"/>
      <c r="Q109" s="1" t="s">
        <v>255</v>
      </c>
    </row>
    <row r="110" spans="1:48" ht="30" customHeight="1" x14ac:dyDescent="0.3">
      <c r="A110" s="35"/>
      <c r="B110" s="8"/>
      <c r="C110" s="8"/>
      <c r="D110" s="8"/>
      <c r="E110" s="12"/>
      <c r="F110" s="12"/>
      <c r="G110" s="12"/>
      <c r="H110" s="12"/>
      <c r="I110" s="12"/>
      <c r="J110" s="12"/>
      <c r="K110" s="12"/>
      <c r="L110" s="12"/>
      <c r="M110" s="36"/>
      <c r="Q110" s="1" t="s">
        <v>255</v>
      </c>
    </row>
    <row r="111" spans="1:48" ht="30" customHeight="1" x14ac:dyDescent="0.3">
      <c r="A111" s="35"/>
      <c r="B111" s="8"/>
      <c r="C111" s="8"/>
      <c r="D111" s="8"/>
      <c r="E111" s="12"/>
      <c r="F111" s="12"/>
      <c r="G111" s="12"/>
      <c r="H111" s="12"/>
      <c r="I111" s="12"/>
      <c r="J111" s="12"/>
      <c r="K111" s="12"/>
      <c r="L111" s="12"/>
      <c r="M111" s="36"/>
      <c r="Q111" s="1" t="s">
        <v>255</v>
      </c>
    </row>
    <row r="112" spans="1:48" ht="30" customHeight="1" x14ac:dyDescent="0.3">
      <c r="A112" s="35"/>
      <c r="B112" s="8"/>
      <c r="C112" s="8"/>
      <c r="D112" s="8"/>
      <c r="E112" s="12"/>
      <c r="F112" s="12"/>
      <c r="G112" s="12"/>
      <c r="H112" s="12"/>
      <c r="I112" s="12"/>
      <c r="J112" s="12"/>
      <c r="K112" s="12"/>
      <c r="L112" s="12"/>
      <c r="M112" s="36"/>
      <c r="Q112" s="1" t="s">
        <v>255</v>
      </c>
    </row>
    <row r="113" spans="1:48" ht="30" customHeight="1" x14ac:dyDescent="0.3">
      <c r="A113" s="35"/>
      <c r="B113" s="8"/>
      <c r="C113" s="8"/>
      <c r="D113" s="8"/>
      <c r="E113" s="12"/>
      <c r="F113" s="12"/>
      <c r="G113" s="12"/>
      <c r="H113" s="12"/>
      <c r="I113" s="12"/>
      <c r="J113" s="12"/>
      <c r="K113" s="12"/>
      <c r="L113" s="12"/>
      <c r="M113" s="36"/>
      <c r="Q113" s="1" t="s">
        <v>255</v>
      </c>
    </row>
    <row r="114" spans="1:48" ht="30" customHeight="1" x14ac:dyDescent="0.3">
      <c r="A114" s="35"/>
      <c r="B114" s="8"/>
      <c r="C114" s="8"/>
      <c r="D114" s="8"/>
      <c r="E114" s="12"/>
      <c r="F114" s="12"/>
      <c r="G114" s="12"/>
      <c r="H114" s="12"/>
      <c r="I114" s="12"/>
      <c r="J114" s="12"/>
      <c r="K114" s="12"/>
      <c r="L114" s="12"/>
      <c r="M114" s="36"/>
      <c r="Q114" s="1" t="s">
        <v>255</v>
      </c>
    </row>
    <row r="115" spans="1:48" ht="30" customHeight="1" x14ac:dyDescent="0.3">
      <c r="A115" s="35"/>
      <c r="B115" s="8"/>
      <c r="C115" s="8"/>
      <c r="D115" s="8"/>
      <c r="E115" s="12"/>
      <c r="F115" s="12"/>
      <c r="G115" s="12"/>
      <c r="H115" s="12"/>
      <c r="I115" s="12"/>
      <c r="J115" s="12"/>
      <c r="K115" s="12"/>
      <c r="L115" s="12"/>
      <c r="M115" s="36"/>
      <c r="Q115" s="1" t="s">
        <v>255</v>
      </c>
    </row>
    <row r="116" spans="1:48" ht="30" customHeight="1" x14ac:dyDescent="0.3">
      <c r="A116" s="35"/>
      <c r="B116" s="8"/>
      <c r="C116" s="8"/>
      <c r="D116" s="8"/>
      <c r="E116" s="12"/>
      <c r="F116" s="12"/>
      <c r="G116" s="12"/>
      <c r="H116" s="12"/>
      <c r="I116" s="12"/>
      <c r="J116" s="12"/>
      <c r="K116" s="12"/>
      <c r="L116" s="12"/>
      <c r="M116" s="36"/>
      <c r="Q116" s="1" t="s">
        <v>255</v>
      </c>
    </row>
    <row r="117" spans="1:48" ht="30" customHeight="1" x14ac:dyDescent="0.3">
      <c r="A117" s="35"/>
      <c r="B117" s="8"/>
      <c r="C117" s="8"/>
      <c r="D117" s="8"/>
      <c r="E117" s="12"/>
      <c r="F117" s="12"/>
      <c r="G117" s="12"/>
      <c r="H117" s="12"/>
      <c r="I117" s="12"/>
      <c r="J117" s="12"/>
      <c r="K117" s="12"/>
      <c r="L117" s="12"/>
      <c r="M117" s="36"/>
      <c r="Q117" s="1" t="s">
        <v>255</v>
      </c>
    </row>
    <row r="118" spans="1:48" ht="30" customHeight="1" thickBot="1" x14ac:dyDescent="0.35">
      <c r="A118" s="44"/>
      <c r="B118" s="45"/>
      <c r="C118" s="45"/>
      <c r="D118" s="45"/>
      <c r="E118" s="46"/>
      <c r="F118" s="46"/>
      <c r="G118" s="46"/>
      <c r="H118" s="46"/>
      <c r="I118" s="46"/>
      <c r="J118" s="46"/>
      <c r="K118" s="46"/>
      <c r="L118" s="46"/>
      <c r="M118" s="47"/>
      <c r="Q118" s="1" t="s">
        <v>255</v>
      </c>
    </row>
    <row r="119" spans="1:48" ht="30" customHeight="1" thickTop="1" thickBot="1" x14ac:dyDescent="0.35">
      <c r="A119" s="57" t="s">
        <v>78</v>
      </c>
      <c r="B119" s="58"/>
      <c r="C119" s="58"/>
      <c r="D119" s="58"/>
      <c r="E119" s="59"/>
      <c r="F119" s="59">
        <f>SUMIF(Q98:Q118,"010301",F98:F118)</f>
        <v>0</v>
      </c>
      <c r="G119" s="59"/>
      <c r="H119" s="59">
        <f>SUMIF(Q98:Q118,"010301",H98:H118)</f>
        <v>0</v>
      </c>
      <c r="I119" s="59"/>
      <c r="J119" s="59">
        <f>SUMIF(Q98:Q118,"010301",J98:J118)</f>
        <v>0</v>
      </c>
      <c r="K119" s="59"/>
      <c r="L119" s="59">
        <f>SUMIF(Q98:Q118,"010301",L98:L118)</f>
        <v>0</v>
      </c>
      <c r="M119" s="60"/>
      <c r="N119" t="s">
        <v>79</v>
      </c>
    </row>
    <row r="120" spans="1:48" ht="30" customHeight="1" x14ac:dyDescent="0.3">
      <c r="A120" s="52" t="s">
        <v>266</v>
      </c>
      <c r="B120" s="53" t="s">
        <v>51</v>
      </c>
      <c r="C120" s="54"/>
      <c r="D120" s="54"/>
      <c r="E120" s="55"/>
      <c r="F120" s="55"/>
      <c r="G120" s="55"/>
      <c r="H120" s="55"/>
      <c r="I120" s="55"/>
      <c r="J120" s="55"/>
      <c r="K120" s="55"/>
      <c r="L120" s="55"/>
      <c r="M120" s="56"/>
      <c r="N120" s="3"/>
      <c r="O120" s="3"/>
      <c r="P120" s="3"/>
      <c r="Q120" s="2" t="s">
        <v>267</v>
      </c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</row>
    <row r="121" spans="1:48" ht="30" customHeight="1" x14ac:dyDescent="0.3">
      <c r="A121" s="89" t="s">
        <v>122</v>
      </c>
      <c r="B121" s="90" t="s">
        <v>51</v>
      </c>
      <c r="C121" s="61" t="s">
        <v>51</v>
      </c>
      <c r="D121" s="62"/>
      <c r="E121" s="63"/>
      <c r="F121" s="63">
        <f t="shared" ref="F121:F160" si="16">TRUNC(E121*D121, 0)</f>
        <v>0</v>
      </c>
      <c r="G121" s="63"/>
      <c r="H121" s="63">
        <f t="shared" ref="H121:H160" si="17">TRUNC(G121*D121, 0)</f>
        <v>0</v>
      </c>
      <c r="I121" s="63"/>
      <c r="J121" s="63">
        <f t="shared" ref="J121:J160" si="18">TRUNC(I121*D121, 0)</f>
        <v>0</v>
      </c>
      <c r="K121" s="63">
        <f t="shared" ref="K121:K160" si="19">TRUNC(E121+G121+I121, 0)</f>
        <v>0</v>
      </c>
      <c r="L121" s="63">
        <f t="shared" ref="L121:L160" si="20">TRUNC(F121+H121+J121, 0)</f>
        <v>0</v>
      </c>
      <c r="M121" s="64"/>
      <c r="N121" s="2" t="s">
        <v>51</v>
      </c>
      <c r="O121" s="2" t="s">
        <v>51</v>
      </c>
      <c r="P121" s="2" t="s">
        <v>51</v>
      </c>
      <c r="Q121" s="2" t="s">
        <v>267</v>
      </c>
      <c r="R121" s="2" t="s">
        <v>60</v>
      </c>
      <c r="S121" s="2" t="s">
        <v>60</v>
      </c>
      <c r="T121" s="2" t="s">
        <v>60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51</v>
      </c>
      <c r="AS121" s="2" t="s">
        <v>51</v>
      </c>
      <c r="AT121" s="3"/>
      <c r="AU121" s="2" t="s">
        <v>267</v>
      </c>
      <c r="AV121" s="3">
        <v>331</v>
      </c>
    </row>
    <row r="122" spans="1:48" ht="30" customHeight="1" x14ac:dyDescent="0.3">
      <c r="A122" s="34" t="s">
        <v>123</v>
      </c>
      <c r="B122" s="7" t="s">
        <v>124</v>
      </c>
      <c r="C122" s="7" t="s">
        <v>57</v>
      </c>
      <c r="D122" s="8">
        <v>107.3</v>
      </c>
      <c r="E122" s="12"/>
      <c r="F122" s="12">
        <f t="shared" si="16"/>
        <v>0</v>
      </c>
      <c r="G122" s="12"/>
      <c r="H122" s="12">
        <f t="shared" si="17"/>
        <v>0</v>
      </c>
      <c r="I122" s="12"/>
      <c r="J122" s="12">
        <f t="shared" si="18"/>
        <v>0</v>
      </c>
      <c r="K122" s="12">
        <f t="shared" si="19"/>
        <v>0</v>
      </c>
      <c r="L122" s="12">
        <f t="shared" si="20"/>
        <v>0</v>
      </c>
      <c r="M122" s="13"/>
      <c r="N122" s="2" t="s">
        <v>125</v>
      </c>
      <c r="O122" s="2" t="s">
        <v>51</v>
      </c>
      <c r="P122" s="2" t="s">
        <v>51</v>
      </c>
      <c r="Q122" s="2" t="s">
        <v>267</v>
      </c>
      <c r="R122" s="2" t="s">
        <v>59</v>
      </c>
      <c r="S122" s="2" t="s">
        <v>60</v>
      </c>
      <c r="T122" s="2" t="s">
        <v>60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51</v>
      </c>
      <c r="AS122" s="2" t="s">
        <v>51</v>
      </c>
      <c r="AT122" s="3"/>
      <c r="AU122" s="2" t="s">
        <v>268</v>
      </c>
      <c r="AV122" s="3">
        <v>332</v>
      </c>
    </row>
    <row r="123" spans="1:48" ht="30" customHeight="1" x14ac:dyDescent="0.3">
      <c r="A123" s="34" t="s">
        <v>127</v>
      </c>
      <c r="B123" s="7" t="s">
        <v>128</v>
      </c>
      <c r="C123" s="7" t="s">
        <v>57</v>
      </c>
      <c r="D123" s="8">
        <v>32.799999999999997</v>
      </c>
      <c r="E123" s="12"/>
      <c r="F123" s="12">
        <f t="shared" si="16"/>
        <v>0</v>
      </c>
      <c r="G123" s="12"/>
      <c r="H123" s="12">
        <f t="shared" si="17"/>
        <v>0</v>
      </c>
      <c r="I123" s="12"/>
      <c r="J123" s="12">
        <f t="shared" si="18"/>
        <v>0</v>
      </c>
      <c r="K123" s="12">
        <f t="shared" si="19"/>
        <v>0</v>
      </c>
      <c r="L123" s="12">
        <f t="shared" si="20"/>
        <v>0</v>
      </c>
      <c r="M123" s="13"/>
      <c r="N123" s="2" t="s">
        <v>129</v>
      </c>
      <c r="O123" s="2" t="s">
        <v>51</v>
      </c>
      <c r="P123" s="2" t="s">
        <v>51</v>
      </c>
      <c r="Q123" s="2" t="s">
        <v>267</v>
      </c>
      <c r="R123" s="2" t="s">
        <v>59</v>
      </c>
      <c r="S123" s="2" t="s">
        <v>60</v>
      </c>
      <c r="T123" s="2" t="s">
        <v>60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51</v>
      </c>
      <c r="AS123" s="2" t="s">
        <v>51</v>
      </c>
      <c r="AT123" s="3"/>
      <c r="AU123" s="2" t="s">
        <v>269</v>
      </c>
      <c r="AV123" s="3">
        <v>333</v>
      </c>
    </row>
    <row r="124" spans="1:48" ht="30" customHeight="1" x14ac:dyDescent="0.3">
      <c r="A124" s="34" t="s">
        <v>131</v>
      </c>
      <c r="B124" s="7" t="s">
        <v>132</v>
      </c>
      <c r="C124" s="7" t="s">
        <v>57</v>
      </c>
      <c r="D124" s="8">
        <v>107.3</v>
      </c>
      <c r="E124" s="12"/>
      <c r="F124" s="12">
        <f t="shared" si="16"/>
        <v>0</v>
      </c>
      <c r="G124" s="12"/>
      <c r="H124" s="12">
        <f t="shared" si="17"/>
        <v>0</v>
      </c>
      <c r="I124" s="12"/>
      <c r="J124" s="12">
        <f t="shared" si="18"/>
        <v>0</v>
      </c>
      <c r="K124" s="12">
        <f t="shared" si="19"/>
        <v>0</v>
      </c>
      <c r="L124" s="12">
        <f t="shared" si="20"/>
        <v>0</v>
      </c>
      <c r="M124" s="13"/>
      <c r="N124" s="2" t="s">
        <v>133</v>
      </c>
      <c r="O124" s="2" t="s">
        <v>51</v>
      </c>
      <c r="P124" s="2" t="s">
        <v>51</v>
      </c>
      <c r="Q124" s="2" t="s">
        <v>267</v>
      </c>
      <c r="R124" s="2" t="s">
        <v>59</v>
      </c>
      <c r="S124" s="2" t="s">
        <v>60</v>
      </c>
      <c r="T124" s="2" t="s">
        <v>60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51</v>
      </c>
      <c r="AS124" s="2" t="s">
        <v>51</v>
      </c>
      <c r="AT124" s="3"/>
      <c r="AU124" s="2" t="s">
        <v>270</v>
      </c>
      <c r="AV124" s="3">
        <v>334</v>
      </c>
    </row>
    <row r="125" spans="1:48" ht="30" customHeight="1" x14ac:dyDescent="0.3">
      <c r="A125" s="34" t="s">
        <v>135</v>
      </c>
      <c r="B125" s="7" t="s">
        <v>136</v>
      </c>
      <c r="C125" s="7" t="s">
        <v>137</v>
      </c>
      <c r="D125" s="8">
        <v>5.0999999999999996</v>
      </c>
      <c r="E125" s="12"/>
      <c r="F125" s="12">
        <f t="shared" si="16"/>
        <v>0</v>
      </c>
      <c r="G125" s="12"/>
      <c r="H125" s="12">
        <f t="shared" si="17"/>
        <v>0</v>
      </c>
      <c r="I125" s="12"/>
      <c r="J125" s="12">
        <f t="shared" si="18"/>
        <v>0</v>
      </c>
      <c r="K125" s="12">
        <f t="shared" si="19"/>
        <v>0</v>
      </c>
      <c r="L125" s="12">
        <f t="shared" si="20"/>
        <v>0</v>
      </c>
      <c r="M125" s="13"/>
      <c r="N125" s="2" t="s">
        <v>138</v>
      </c>
      <c r="O125" s="2" t="s">
        <v>51</v>
      </c>
      <c r="P125" s="2" t="s">
        <v>51</v>
      </c>
      <c r="Q125" s="2" t="s">
        <v>267</v>
      </c>
      <c r="R125" s="2" t="s">
        <v>59</v>
      </c>
      <c r="S125" s="2" t="s">
        <v>60</v>
      </c>
      <c r="T125" s="2" t="s">
        <v>60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51</v>
      </c>
      <c r="AS125" s="2" t="s">
        <v>51</v>
      </c>
      <c r="AT125" s="3"/>
      <c r="AU125" s="2" t="s">
        <v>271</v>
      </c>
      <c r="AV125" s="3">
        <v>335</v>
      </c>
    </row>
    <row r="126" spans="1:48" ht="30" customHeight="1" x14ac:dyDescent="0.3">
      <c r="A126" s="89" t="s">
        <v>140</v>
      </c>
      <c r="B126" s="90" t="s">
        <v>51</v>
      </c>
      <c r="C126" s="61" t="s">
        <v>51</v>
      </c>
      <c r="D126" s="62"/>
      <c r="E126" s="63"/>
      <c r="F126" s="63">
        <f t="shared" si="16"/>
        <v>0</v>
      </c>
      <c r="G126" s="63"/>
      <c r="H126" s="63">
        <f t="shared" si="17"/>
        <v>0</v>
      </c>
      <c r="I126" s="63"/>
      <c r="J126" s="63">
        <f t="shared" si="18"/>
        <v>0</v>
      </c>
      <c r="K126" s="63">
        <f t="shared" si="19"/>
        <v>0</v>
      </c>
      <c r="L126" s="63">
        <f t="shared" si="20"/>
        <v>0</v>
      </c>
      <c r="M126" s="64"/>
      <c r="N126" s="2" t="s">
        <v>51</v>
      </c>
      <c r="O126" s="2" t="s">
        <v>51</v>
      </c>
      <c r="P126" s="2" t="s">
        <v>51</v>
      </c>
      <c r="Q126" s="2" t="s">
        <v>267</v>
      </c>
      <c r="R126" s="2" t="s">
        <v>60</v>
      </c>
      <c r="S126" s="2" t="s">
        <v>60</v>
      </c>
      <c r="T126" s="2" t="s">
        <v>60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51</v>
      </c>
      <c r="AS126" s="2" t="s">
        <v>51</v>
      </c>
      <c r="AT126" s="3"/>
      <c r="AU126" s="2" t="s">
        <v>267</v>
      </c>
      <c r="AV126" s="3">
        <v>336</v>
      </c>
    </row>
    <row r="127" spans="1:48" ht="30" customHeight="1" x14ac:dyDescent="0.3">
      <c r="A127" s="34" t="s">
        <v>141</v>
      </c>
      <c r="B127" s="7" t="s">
        <v>142</v>
      </c>
      <c r="C127" s="7" t="s">
        <v>57</v>
      </c>
      <c r="D127" s="8">
        <v>114.7</v>
      </c>
      <c r="E127" s="12"/>
      <c r="F127" s="12">
        <f t="shared" si="16"/>
        <v>0</v>
      </c>
      <c r="G127" s="12"/>
      <c r="H127" s="12">
        <f t="shared" si="17"/>
        <v>0</v>
      </c>
      <c r="I127" s="12"/>
      <c r="J127" s="12">
        <f t="shared" si="18"/>
        <v>0</v>
      </c>
      <c r="K127" s="12">
        <f t="shared" si="19"/>
        <v>0</v>
      </c>
      <c r="L127" s="12">
        <f t="shared" si="20"/>
        <v>0</v>
      </c>
      <c r="M127" s="13"/>
      <c r="N127" s="2" t="s">
        <v>143</v>
      </c>
      <c r="O127" s="2" t="s">
        <v>51</v>
      </c>
      <c r="P127" s="2" t="s">
        <v>51</v>
      </c>
      <c r="Q127" s="2" t="s">
        <v>267</v>
      </c>
      <c r="R127" s="2" t="s">
        <v>59</v>
      </c>
      <c r="S127" s="2" t="s">
        <v>60</v>
      </c>
      <c r="T127" s="2" t="s">
        <v>60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51</v>
      </c>
      <c r="AS127" s="2" t="s">
        <v>51</v>
      </c>
      <c r="AT127" s="3"/>
      <c r="AU127" s="2" t="s">
        <v>272</v>
      </c>
      <c r="AV127" s="3">
        <v>337</v>
      </c>
    </row>
    <row r="128" spans="1:48" ht="30" customHeight="1" x14ac:dyDescent="0.3">
      <c r="A128" s="34" t="s">
        <v>145</v>
      </c>
      <c r="B128" s="7" t="s">
        <v>146</v>
      </c>
      <c r="C128" s="7" t="s">
        <v>57</v>
      </c>
      <c r="D128" s="8">
        <v>114.7</v>
      </c>
      <c r="E128" s="12"/>
      <c r="F128" s="12">
        <f t="shared" si="16"/>
        <v>0</v>
      </c>
      <c r="G128" s="12"/>
      <c r="H128" s="12">
        <f t="shared" si="17"/>
        <v>0</v>
      </c>
      <c r="I128" s="12"/>
      <c r="J128" s="12">
        <f t="shared" si="18"/>
        <v>0</v>
      </c>
      <c r="K128" s="12">
        <f t="shared" si="19"/>
        <v>0</v>
      </c>
      <c r="L128" s="12">
        <f t="shared" si="20"/>
        <v>0</v>
      </c>
      <c r="M128" s="13"/>
      <c r="N128" s="2" t="s">
        <v>147</v>
      </c>
      <c r="O128" s="2" t="s">
        <v>51</v>
      </c>
      <c r="P128" s="2" t="s">
        <v>51</v>
      </c>
      <c r="Q128" s="2" t="s">
        <v>267</v>
      </c>
      <c r="R128" s="2" t="s">
        <v>59</v>
      </c>
      <c r="S128" s="2" t="s">
        <v>60</v>
      </c>
      <c r="T128" s="2" t="s">
        <v>60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51</v>
      </c>
      <c r="AS128" s="2" t="s">
        <v>51</v>
      </c>
      <c r="AT128" s="3"/>
      <c r="AU128" s="2" t="s">
        <v>273</v>
      </c>
      <c r="AV128" s="3">
        <v>338</v>
      </c>
    </row>
    <row r="129" spans="1:48" ht="30" customHeight="1" x14ac:dyDescent="0.3">
      <c r="A129" s="34" t="s">
        <v>149</v>
      </c>
      <c r="B129" s="7" t="s">
        <v>150</v>
      </c>
      <c r="C129" s="7" t="s">
        <v>137</v>
      </c>
      <c r="D129" s="8">
        <v>6</v>
      </c>
      <c r="E129" s="12"/>
      <c r="F129" s="12">
        <f t="shared" si="16"/>
        <v>0</v>
      </c>
      <c r="G129" s="12"/>
      <c r="H129" s="12">
        <f t="shared" si="17"/>
        <v>0</v>
      </c>
      <c r="I129" s="12"/>
      <c r="J129" s="12">
        <f t="shared" si="18"/>
        <v>0</v>
      </c>
      <c r="K129" s="12">
        <f t="shared" si="19"/>
        <v>0</v>
      </c>
      <c r="L129" s="12">
        <f t="shared" si="20"/>
        <v>0</v>
      </c>
      <c r="M129" s="13"/>
      <c r="N129" s="2" t="s">
        <v>151</v>
      </c>
      <c r="O129" s="2" t="s">
        <v>51</v>
      </c>
      <c r="P129" s="2" t="s">
        <v>51</v>
      </c>
      <c r="Q129" s="2" t="s">
        <v>267</v>
      </c>
      <c r="R129" s="2" t="s">
        <v>59</v>
      </c>
      <c r="S129" s="2" t="s">
        <v>60</v>
      </c>
      <c r="T129" s="2" t="s">
        <v>60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51</v>
      </c>
      <c r="AS129" s="2" t="s">
        <v>51</v>
      </c>
      <c r="AT129" s="3"/>
      <c r="AU129" s="2" t="s">
        <v>274</v>
      </c>
      <c r="AV129" s="3">
        <v>339</v>
      </c>
    </row>
    <row r="130" spans="1:48" ht="30" customHeight="1" x14ac:dyDescent="0.3">
      <c r="A130" s="34" t="s">
        <v>149</v>
      </c>
      <c r="B130" s="7" t="s">
        <v>153</v>
      </c>
      <c r="C130" s="7" t="s">
        <v>137</v>
      </c>
      <c r="D130" s="8">
        <v>8.8000000000000007</v>
      </c>
      <c r="E130" s="12"/>
      <c r="F130" s="12">
        <f t="shared" si="16"/>
        <v>0</v>
      </c>
      <c r="G130" s="12"/>
      <c r="H130" s="12">
        <f t="shared" si="17"/>
        <v>0</v>
      </c>
      <c r="I130" s="12"/>
      <c r="J130" s="12">
        <f t="shared" si="18"/>
        <v>0</v>
      </c>
      <c r="K130" s="12">
        <f t="shared" si="19"/>
        <v>0</v>
      </c>
      <c r="L130" s="12">
        <f t="shared" si="20"/>
        <v>0</v>
      </c>
      <c r="M130" s="13"/>
      <c r="N130" s="2" t="s">
        <v>154</v>
      </c>
      <c r="O130" s="2" t="s">
        <v>51</v>
      </c>
      <c r="P130" s="2" t="s">
        <v>51</v>
      </c>
      <c r="Q130" s="2" t="s">
        <v>267</v>
      </c>
      <c r="R130" s="2" t="s">
        <v>59</v>
      </c>
      <c r="S130" s="2" t="s">
        <v>60</v>
      </c>
      <c r="T130" s="2" t="s">
        <v>60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51</v>
      </c>
      <c r="AS130" s="2" t="s">
        <v>51</v>
      </c>
      <c r="AT130" s="3"/>
      <c r="AU130" s="2" t="s">
        <v>275</v>
      </c>
      <c r="AV130" s="3">
        <v>340</v>
      </c>
    </row>
    <row r="131" spans="1:48" ht="30" customHeight="1" x14ac:dyDescent="0.3">
      <c r="A131" s="34" t="s">
        <v>156</v>
      </c>
      <c r="B131" s="7" t="s">
        <v>157</v>
      </c>
      <c r="C131" s="7" t="s">
        <v>57</v>
      </c>
      <c r="D131" s="8">
        <v>49.8</v>
      </c>
      <c r="E131" s="12"/>
      <c r="F131" s="12">
        <f t="shared" si="16"/>
        <v>0</v>
      </c>
      <c r="G131" s="12"/>
      <c r="H131" s="12">
        <f t="shared" si="17"/>
        <v>0</v>
      </c>
      <c r="I131" s="12"/>
      <c r="J131" s="12">
        <f t="shared" si="18"/>
        <v>0</v>
      </c>
      <c r="K131" s="12">
        <f t="shared" si="19"/>
        <v>0</v>
      </c>
      <c r="L131" s="12">
        <f t="shared" si="20"/>
        <v>0</v>
      </c>
      <c r="M131" s="13"/>
      <c r="N131" s="2" t="s">
        <v>158</v>
      </c>
      <c r="O131" s="2" t="s">
        <v>51</v>
      </c>
      <c r="P131" s="2" t="s">
        <v>51</v>
      </c>
      <c r="Q131" s="2" t="s">
        <v>267</v>
      </c>
      <c r="R131" s="2" t="s">
        <v>59</v>
      </c>
      <c r="S131" s="2" t="s">
        <v>60</v>
      </c>
      <c r="T131" s="2" t="s">
        <v>60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51</v>
      </c>
      <c r="AS131" s="2" t="s">
        <v>51</v>
      </c>
      <c r="AT131" s="3"/>
      <c r="AU131" s="2" t="s">
        <v>276</v>
      </c>
      <c r="AV131" s="3">
        <v>341</v>
      </c>
    </row>
    <row r="132" spans="1:48" ht="30" customHeight="1" x14ac:dyDescent="0.3">
      <c r="A132" s="34" t="s">
        <v>160</v>
      </c>
      <c r="B132" s="7" t="s">
        <v>157</v>
      </c>
      <c r="C132" s="7" t="s">
        <v>57</v>
      </c>
      <c r="D132" s="8">
        <v>49.8</v>
      </c>
      <c r="E132" s="12"/>
      <c r="F132" s="12">
        <f t="shared" si="16"/>
        <v>0</v>
      </c>
      <c r="G132" s="12"/>
      <c r="H132" s="12">
        <f t="shared" si="17"/>
        <v>0</v>
      </c>
      <c r="I132" s="12"/>
      <c r="J132" s="12">
        <f t="shared" si="18"/>
        <v>0</v>
      </c>
      <c r="K132" s="12">
        <f t="shared" si="19"/>
        <v>0</v>
      </c>
      <c r="L132" s="12">
        <f t="shared" si="20"/>
        <v>0</v>
      </c>
      <c r="M132" s="13"/>
      <c r="N132" s="2" t="s">
        <v>161</v>
      </c>
      <c r="O132" s="2" t="s">
        <v>51</v>
      </c>
      <c r="P132" s="2" t="s">
        <v>51</v>
      </c>
      <c r="Q132" s="2" t="s">
        <v>267</v>
      </c>
      <c r="R132" s="2" t="s">
        <v>59</v>
      </c>
      <c r="S132" s="2" t="s">
        <v>60</v>
      </c>
      <c r="T132" s="2" t="s">
        <v>60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51</v>
      </c>
      <c r="AS132" s="2" t="s">
        <v>51</v>
      </c>
      <c r="AT132" s="3"/>
      <c r="AU132" s="2" t="s">
        <v>277</v>
      </c>
      <c r="AV132" s="3">
        <v>342</v>
      </c>
    </row>
    <row r="133" spans="1:48" ht="30" customHeight="1" x14ac:dyDescent="0.3">
      <c r="A133" s="34" t="s">
        <v>163</v>
      </c>
      <c r="B133" s="7" t="s">
        <v>164</v>
      </c>
      <c r="C133" s="7" t="s">
        <v>57</v>
      </c>
      <c r="D133" s="8">
        <v>42.4</v>
      </c>
      <c r="E133" s="12"/>
      <c r="F133" s="12">
        <f t="shared" si="16"/>
        <v>0</v>
      </c>
      <c r="G133" s="12"/>
      <c r="H133" s="12">
        <f t="shared" si="17"/>
        <v>0</v>
      </c>
      <c r="I133" s="12"/>
      <c r="J133" s="12">
        <f t="shared" si="18"/>
        <v>0</v>
      </c>
      <c r="K133" s="12">
        <f t="shared" si="19"/>
        <v>0</v>
      </c>
      <c r="L133" s="12">
        <f t="shared" si="20"/>
        <v>0</v>
      </c>
      <c r="M133" s="13"/>
      <c r="N133" s="2" t="s">
        <v>165</v>
      </c>
      <c r="O133" s="2" t="s">
        <v>51</v>
      </c>
      <c r="P133" s="2" t="s">
        <v>51</v>
      </c>
      <c r="Q133" s="2" t="s">
        <v>267</v>
      </c>
      <c r="R133" s="2" t="s">
        <v>59</v>
      </c>
      <c r="S133" s="2" t="s">
        <v>60</v>
      </c>
      <c r="T133" s="2" t="s">
        <v>60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51</v>
      </c>
      <c r="AS133" s="2" t="s">
        <v>51</v>
      </c>
      <c r="AT133" s="3"/>
      <c r="AU133" s="2" t="s">
        <v>278</v>
      </c>
      <c r="AV133" s="3">
        <v>343</v>
      </c>
    </row>
    <row r="134" spans="1:48" ht="30" customHeight="1" x14ac:dyDescent="0.3">
      <c r="A134" s="34" t="s">
        <v>167</v>
      </c>
      <c r="B134" s="7" t="s">
        <v>168</v>
      </c>
      <c r="C134" s="7" t="s">
        <v>57</v>
      </c>
      <c r="D134" s="8">
        <v>42.4</v>
      </c>
      <c r="E134" s="12"/>
      <c r="F134" s="12">
        <f t="shared" si="16"/>
        <v>0</v>
      </c>
      <c r="G134" s="12"/>
      <c r="H134" s="12">
        <f t="shared" si="17"/>
        <v>0</v>
      </c>
      <c r="I134" s="12"/>
      <c r="J134" s="12">
        <f t="shared" si="18"/>
        <v>0</v>
      </c>
      <c r="K134" s="12">
        <f t="shared" si="19"/>
        <v>0</v>
      </c>
      <c r="L134" s="12">
        <f t="shared" si="20"/>
        <v>0</v>
      </c>
      <c r="M134" s="13"/>
      <c r="N134" s="2" t="s">
        <v>169</v>
      </c>
      <c r="O134" s="2" t="s">
        <v>51</v>
      </c>
      <c r="P134" s="2" t="s">
        <v>51</v>
      </c>
      <c r="Q134" s="2" t="s">
        <v>267</v>
      </c>
      <c r="R134" s="2" t="s">
        <v>59</v>
      </c>
      <c r="S134" s="2" t="s">
        <v>60</v>
      </c>
      <c r="T134" s="2" t="s">
        <v>60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51</v>
      </c>
      <c r="AS134" s="2" t="s">
        <v>51</v>
      </c>
      <c r="AT134" s="3"/>
      <c r="AU134" s="2" t="s">
        <v>279</v>
      </c>
      <c r="AV134" s="3">
        <v>344</v>
      </c>
    </row>
    <row r="135" spans="1:48" ht="30" customHeight="1" x14ac:dyDescent="0.3">
      <c r="A135" s="34" t="s">
        <v>171</v>
      </c>
      <c r="B135" s="7" t="s">
        <v>172</v>
      </c>
      <c r="C135" s="7" t="s">
        <v>137</v>
      </c>
      <c r="D135" s="8">
        <v>17.899999999999999</v>
      </c>
      <c r="E135" s="12"/>
      <c r="F135" s="12">
        <f t="shared" si="16"/>
        <v>0</v>
      </c>
      <c r="G135" s="12"/>
      <c r="H135" s="12">
        <f t="shared" si="17"/>
        <v>0</v>
      </c>
      <c r="I135" s="12"/>
      <c r="J135" s="12">
        <f t="shared" si="18"/>
        <v>0</v>
      </c>
      <c r="K135" s="12">
        <f t="shared" si="19"/>
        <v>0</v>
      </c>
      <c r="L135" s="12">
        <f t="shared" si="20"/>
        <v>0</v>
      </c>
      <c r="M135" s="13"/>
      <c r="N135" s="2" t="s">
        <v>173</v>
      </c>
      <c r="O135" s="2" t="s">
        <v>51</v>
      </c>
      <c r="P135" s="2" t="s">
        <v>51</v>
      </c>
      <c r="Q135" s="2" t="s">
        <v>267</v>
      </c>
      <c r="R135" s="2" t="s">
        <v>59</v>
      </c>
      <c r="S135" s="2" t="s">
        <v>60</v>
      </c>
      <c r="T135" s="2" t="s">
        <v>60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51</v>
      </c>
      <c r="AS135" s="2" t="s">
        <v>51</v>
      </c>
      <c r="AT135" s="3"/>
      <c r="AU135" s="2" t="s">
        <v>280</v>
      </c>
      <c r="AV135" s="3">
        <v>345</v>
      </c>
    </row>
    <row r="136" spans="1:48" ht="30" customHeight="1" x14ac:dyDescent="0.3">
      <c r="A136" s="34" t="s">
        <v>175</v>
      </c>
      <c r="B136" s="7" t="s">
        <v>176</v>
      </c>
      <c r="C136" s="7" t="s">
        <v>57</v>
      </c>
      <c r="D136" s="8">
        <v>32.1</v>
      </c>
      <c r="E136" s="12"/>
      <c r="F136" s="12">
        <f t="shared" si="16"/>
        <v>0</v>
      </c>
      <c r="G136" s="12"/>
      <c r="H136" s="12">
        <f t="shared" si="17"/>
        <v>0</v>
      </c>
      <c r="I136" s="12"/>
      <c r="J136" s="12">
        <f t="shared" si="18"/>
        <v>0</v>
      </c>
      <c r="K136" s="12">
        <f t="shared" si="19"/>
        <v>0</v>
      </c>
      <c r="L136" s="12">
        <f t="shared" si="20"/>
        <v>0</v>
      </c>
      <c r="M136" s="13"/>
      <c r="N136" s="2" t="s">
        <v>177</v>
      </c>
      <c r="O136" s="2" t="s">
        <v>51</v>
      </c>
      <c r="P136" s="2" t="s">
        <v>51</v>
      </c>
      <c r="Q136" s="2" t="s">
        <v>267</v>
      </c>
      <c r="R136" s="2" t="s">
        <v>59</v>
      </c>
      <c r="S136" s="2" t="s">
        <v>60</v>
      </c>
      <c r="T136" s="2" t="s">
        <v>60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51</v>
      </c>
      <c r="AS136" s="2" t="s">
        <v>51</v>
      </c>
      <c r="AT136" s="3"/>
      <c r="AU136" s="2" t="s">
        <v>281</v>
      </c>
      <c r="AV136" s="3">
        <v>346</v>
      </c>
    </row>
    <row r="137" spans="1:48" ht="30" customHeight="1" x14ac:dyDescent="0.3">
      <c r="A137" s="34" t="s">
        <v>179</v>
      </c>
      <c r="B137" s="7" t="s">
        <v>180</v>
      </c>
      <c r="C137" s="7" t="s">
        <v>137</v>
      </c>
      <c r="D137" s="8">
        <v>71.8</v>
      </c>
      <c r="E137" s="12"/>
      <c r="F137" s="12">
        <f t="shared" si="16"/>
        <v>0</v>
      </c>
      <c r="G137" s="12"/>
      <c r="H137" s="12">
        <f t="shared" si="17"/>
        <v>0</v>
      </c>
      <c r="I137" s="12"/>
      <c r="J137" s="12">
        <f t="shared" si="18"/>
        <v>0</v>
      </c>
      <c r="K137" s="12">
        <f t="shared" si="19"/>
        <v>0</v>
      </c>
      <c r="L137" s="12">
        <f t="shared" si="20"/>
        <v>0</v>
      </c>
      <c r="M137" s="13"/>
      <c r="N137" s="2" t="s">
        <v>181</v>
      </c>
      <c r="O137" s="2" t="s">
        <v>51</v>
      </c>
      <c r="P137" s="2" t="s">
        <v>51</v>
      </c>
      <c r="Q137" s="2" t="s">
        <v>267</v>
      </c>
      <c r="R137" s="2" t="s">
        <v>59</v>
      </c>
      <c r="S137" s="2" t="s">
        <v>60</v>
      </c>
      <c r="T137" s="2" t="s">
        <v>60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51</v>
      </c>
      <c r="AS137" s="2" t="s">
        <v>51</v>
      </c>
      <c r="AT137" s="3"/>
      <c r="AU137" s="2" t="s">
        <v>282</v>
      </c>
      <c r="AV137" s="3">
        <v>347</v>
      </c>
    </row>
    <row r="138" spans="1:48" ht="30" customHeight="1" x14ac:dyDescent="0.3">
      <c r="A138" s="34" t="s">
        <v>183</v>
      </c>
      <c r="B138" s="7" t="s">
        <v>51</v>
      </c>
      <c r="C138" s="7" t="s">
        <v>57</v>
      </c>
      <c r="D138" s="8">
        <v>36.799999999999997</v>
      </c>
      <c r="E138" s="12"/>
      <c r="F138" s="12">
        <f t="shared" si="16"/>
        <v>0</v>
      </c>
      <c r="G138" s="12"/>
      <c r="H138" s="12">
        <f t="shared" si="17"/>
        <v>0</v>
      </c>
      <c r="I138" s="12"/>
      <c r="J138" s="12">
        <f t="shared" si="18"/>
        <v>0</v>
      </c>
      <c r="K138" s="12">
        <f t="shared" si="19"/>
        <v>0</v>
      </c>
      <c r="L138" s="12">
        <f t="shared" si="20"/>
        <v>0</v>
      </c>
      <c r="M138" s="13"/>
      <c r="N138" s="2" t="s">
        <v>184</v>
      </c>
      <c r="O138" s="2" t="s">
        <v>51</v>
      </c>
      <c r="P138" s="2" t="s">
        <v>51</v>
      </c>
      <c r="Q138" s="2" t="s">
        <v>267</v>
      </c>
      <c r="R138" s="2" t="s">
        <v>59</v>
      </c>
      <c r="S138" s="2" t="s">
        <v>60</v>
      </c>
      <c r="T138" s="2" t="s">
        <v>60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51</v>
      </c>
      <c r="AS138" s="2" t="s">
        <v>51</v>
      </c>
      <c r="AT138" s="3"/>
      <c r="AU138" s="2" t="s">
        <v>283</v>
      </c>
      <c r="AV138" s="3">
        <v>348</v>
      </c>
    </row>
    <row r="139" spans="1:48" ht="30" customHeight="1" x14ac:dyDescent="0.3">
      <c r="A139" s="34" t="s">
        <v>186</v>
      </c>
      <c r="B139" s="7" t="s">
        <v>187</v>
      </c>
      <c r="C139" s="7" t="s">
        <v>137</v>
      </c>
      <c r="D139" s="8">
        <v>64.099999999999994</v>
      </c>
      <c r="E139" s="12"/>
      <c r="F139" s="12">
        <f t="shared" si="16"/>
        <v>0</v>
      </c>
      <c r="G139" s="12"/>
      <c r="H139" s="12">
        <f t="shared" si="17"/>
        <v>0</v>
      </c>
      <c r="I139" s="12"/>
      <c r="J139" s="12">
        <f t="shared" si="18"/>
        <v>0</v>
      </c>
      <c r="K139" s="12">
        <f t="shared" si="19"/>
        <v>0</v>
      </c>
      <c r="L139" s="12">
        <f t="shared" si="20"/>
        <v>0</v>
      </c>
      <c r="M139" s="13"/>
      <c r="N139" s="2" t="s">
        <v>188</v>
      </c>
      <c r="O139" s="2" t="s">
        <v>51</v>
      </c>
      <c r="P139" s="2" t="s">
        <v>51</v>
      </c>
      <c r="Q139" s="2" t="s">
        <v>267</v>
      </c>
      <c r="R139" s="2" t="s">
        <v>59</v>
      </c>
      <c r="S139" s="2" t="s">
        <v>60</v>
      </c>
      <c r="T139" s="2" t="s">
        <v>60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51</v>
      </c>
      <c r="AS139" s="2" t="s">
        <v>51</v>
      </c>
      <c r="AT139" s="3"/>
      <c r="AU139" s="2" t="s">
        <v>284</v>
      </c>
      <c r="AV139" s="3">
        <v>349</v>
      </c>
    </row>
    <row r="140" spans="1:48" ht="30" customHeight="1" x14ac:dyDescent="0.3">
      <c r="A140" s="34" t="s">
        <v>190</v>
      </c>
      <c r="B140" s="7" t="s">
        <v>187</v>
      </c>
      <c r="C140" s="7" t="s">
        <v>137</v>
      </c>
      <c r="D140" s="8">
        <v>7.6</v>
      </c>
      <c r="E140" s="12"/>
      <c r="F140" s="12">
        <f t="shared" si="16"/>
        <v>0</v>
      </c>
      <c r="G140" s="12"/>
      <c r="H140" s="12">
        <f t="shared" si="17"/>
        <v>0</v>
      </c>
      <c r="I140" s="12"/>
      <c r="J140" s="12">
        <f t="shared" si="18"/>
        <v>0</v>
      </c>
      <c r="K140" s="12">
        <f t="shared" si="19"/>
        <v>0</v>
      </c>
      <c r="L140" s="12">
        <f t="shared" si="20"/>
        <v>0</v>
      </c>
      <c r="M140" s="13"/>
      <c r="N140" s="2" t="s">
        <v>191</v>
      </c>
      <c r="O140" s="2" t="s">
        <v>51</v>
      </c>
      <c r="P140" s="2" t="s">
        <v>51</v>
      </c>
      <c r="Q140" s="2" t="s">
        <v>267</v>
      </c>
      <c r="R140" s="2" t="s">
        <v>59</v>
      </c>
      <c r="S140" s="2" t="s">
        <v>60</v>
      </c>
      <c r="T140" s="2" t="s">
        <v>60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51</v>
      </c>
      <c r="AS140" s="2" t="s">
        <v>51</v>
      </c>
      <c r="AT140" s="3"/>
      <c r="AU140" s="2" t="s">
        <v>285</v>
      </c>
      <c r="AV140" s="3">
        <v>350</v>
      </c>
    </row>
    <row r="141" spans="1:48" ht="30" customHeight="1" x14ac:dyDescent="0.3">
      <c r="A141" s="34" t="s">
        <v>193</v>
      </c>
      <c r="B141" s="7" t="s">
        <v>194</v>
      </c>
      <c r="C141" s="7" t="s">
        <v>137</v>
      </c>
      <c r="D141" s="8">
        <v>13.7</v>
      </c>
      <c r="E141" s="12"/>
      <c r="F141" s="12">
        <f t="shared" si="16"/>
        <v>0</v>
      </c>
      <c r="G141" s="12"/>
      <c r="H141" s="12">
        <f t="shared" si="17"/>
        <v>0</v>
      </c>
      <c r="I141" s="12"/>
      <c r="J141" s="12">
        <f t="shared" si="18"/>
        <v>0</v>
      </c>
      <c r="K141" s="12">
        <f t="shared" si="19"/>
        <v>0</v>
      </c>
      <c r="L141" s="12">
        <f t="shared" si="20"/>
        <v>0</v>
      </c>
      <c r="M141" s="13"/>
      <c r="N141" s="2" t="s">
        <v>195</v>
      </c>
      <c r="O141" s="2" t="s">
        <v>51</v>
      </c>
      <c r="P141" s="2" t="s">
        <v>51</v>
      </c>
      <c r="Q141" s="2" t="s">
        <v>267</v>
      </c>
      <c r="R141" s="2" t="s">
        <v>59</v>
      </c>
      <c r="S141" s="2" t="s">
        <v>60</v>
      </c>
      <c r="T141" s="2" t="s">
        <v>60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51</v>
      </c>
      <c r="AS141" s="2" t="s">
        <v>51</v>
      </c>
      <c r="AT141" s="3"/>
      <c r="AU141" s="2" t="s">
        <v>286</v>
      </c>
      <c r="AV141" s="3">
        <v>351</v>
      </c>
    </row>
    <row r="142" spans="1:48" ht="30" customHeight="1" x14ac:dyDescent="0.3">
      <c r="A142" s="34" t="s">
        <v>197</v>
      </c>
      <c r="B142" s="7" t="s">
        <v>198</v>
      </c>
      <c r="C142" s="7" t="s">
        <v>137</v>
      </c>
      <c r="D142" s="8">
        <v>13.7</v>
      </c>
      <c r="E142" s="12"/>
      <c r="F142" s="12">
        <f t="shared" si="16"/>
        <v>0</v>
      </c>
      <c r="G142" s="12"/>
      <c r="H142" s="12">
        <f t="shared" si="17"/>
        <v>0</v>
      </c>
      <c r="I142" s="12"/>
      <c r="J142" s="12">
        <f t="shared" si="18"/>
        <v>0</v>
      </c>
      <c r="K142" s="12">
        <f t="shared" si="19"/>
        <v>0</v>
      </c>
      <c r="L142" s="12">
        <f t="shared" si="20"/>
        <v>0</v>
      </c>
      <c r="M142" s="13"/>
      <c r="N142" s="2" t="s">
        <v>199</v>
      </c>
      <c r="O142" s="2" t="s">
        <v>51</v>
      </c>
      <c r="P142" s="2" t="s">
        <v>51</v>
      </c>
      <c r="Q142" s="2" t="s">
        <v>267</v>
      </c>
      <c r="R142" s="2" t="s">
        <v>59</v>
      </c>
      <c r="S142" s="2" t="s">
        <v>60</v>
      </c>
      <c r="T142" s="2" t="s">
        <v>60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51</v>
      </c>
      <c r="AS142" s="2" t="s">
        <v>51</v>
      </c>
      <c r="AT142" s="3"/>
      <c r="AU142" s="2" t="s">
        <v>287</v>
      </c>
      <c r="AV142" s="3">
        <v>352</v>
      </c>
    </row>
    <row r="143" spans="1:48" ht="30" customHeight="1" x14ac:dyDescent="0.3">
      <c r="A143" s="34" t="s">
        <v>205</v>
      </c>
      <c r="B143" s="7" t="s">
        <v>206</v>
      </c>
      <c r="C143" s="7" t="s">
        <v>114</v>
      </c>
      <c r="D143" s="8">
        <v>2</v>
      </c>
      <c r="E143" s="12"/>
      <c r="F143" s="12">
        <f t="shared" si="16"/>
        <v>0</v>
      </c>
      <c r="G143" s="12"/>
      <c r="H143" s="12">
        <f t="shared" si="17"/>
        <v>0</v>
      </c>
      <c r="I143" s="12"/>
      <c r="J143" s="12">
        <f t="shared" si="18"/>
        <v>0</v>
      </c>
      <c r="K143" s="12">
        <f t="shared" si="19"/>
        <v>0</v>
      </c>
      <c r="L143" s="12">
        <f t="shared" si="20"/>
        <v>0</v>
      </c>
      <c r="M143" s="13"/>
      <c r="N143" s="2" t="s">
        <v>207</v>
      </c>
      <c r="O143" s="2" t="s">
        <v>51</v>
      </c>
      <c r="P143" s="2" t="s">
        <v>51</v>
      </c>
      <c r="Q143" s="2" t="s">
        <v>267</v>
      </c>
      <c r="R143" s="2" t="s">
        <v>59</v>
      </c>
      <c r="S143" s="2" t="s">
        <v>60</v>
      </c>
      <c r="T143" s="2" t="s">
        <v>60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51</v>
      </c>
      <c r="AS143" s="2" t="s">
        <v>51</v>
      </c>
      <c r="AT143" s="3"/>
      <c r="AU143" s="2" t="s">
        <v>288</v>
      </c>
      <c r="AV143" s="3">
        <v>377</v>
      </c>
    </row>
    <row r="144" spans="1:48" ht="30" customHeight="1" x14ac:dyDescent="0.3">
      <c r="A144" s="34" t="s">
        <v>201</v>
      </c>
      <c r="B144" s="7" t="s">
        <v>202</v>
      </c>
      <c r="C144" s="7" t="s">
        <v>137</v>
      </c>
      <c r="D144" s="8">
        <v>2</v>
      </c>
      <c r="E144" s="12"/>
      <c r="F144" s="12">
        <f t="shared" si="16"/>
        <v>0</v>
      </c>
      <c r="G144" s="12"/>
      <c r="H144" s="12">
        <f t="shared" si="17"/>
        <v>0</v>
      </c>
      <c r="I144" s="12"/>
      <c r="J144" s="12">
        <f t="shared" si="18"/>
        <v>0</v>
      </c>
      <c r="K144" s="12">
        <f t="shared" si="19"/>
        <v>0</v>
      </c>
      <c r="L144" s="12">
        <f t="shared" si="20"/>
        <v>0</v>
      </c>
      <c r="M144" s="13"/>
      <c r="N144" s="2" t="s">
        <v>203</v>
      </c>
      <c r="O144" s="2" t="s">
        <v>51</v>
      </c>
      <c r="P144" s="2" t="s">
        <v>51</v>
      </c>
      <c r="Q144" s="2" t="s">
        <v>267</v>
      </c>
      <c r="R144" s="2" t="s">
        <v>59</v>
      </c>
      <c r="S144" s="2" t="s">
        <v>60</v>
      </c>
      <c r="T144" s="2" t="s">
        <v>60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51</v>
      </c>
      <c r="AS144" s="2" t="s">
        <v>51</v>
      </c>
      <c r="AT144" s="3"/>
      <c r="AU144" s="2" t="s">
        <v>289</v>
      </c>
      <c r="AV144" s="3">
        <v>378</v>
      </c>
    </row>
    <row r="145" spans="1:48" ht="30" customHeight="1" x14ac:dyDescent="0.3">
      <c r="A145" s="34" t="s">
        <v>209</v>
      </c>
      <c r="B145" s="7" t="s">
        <v>210</v>
      </c>
      <c r="C145" s="7" t="s">
        <v>114</v>
      </c>
      <c r="D145" s="8">
        <v>1</v>
      </c>
      <c r="E145" s="12"/>
      <c r="F145" s="12">
        <f t="shared" si="16"/>
        <v>0</v>
      </c>
      <c r="G145" s="12"/>
      <c r="H145" s="12">
        <f t="shared" si="17"/>
        <v>0</v>
      </c>
      <c r="I145" s="12"/>
      <c r="J145" s="12">
        <f t="shared" si="18"/>
        <v>0</v>
      </c>
      <c r="K145" s="12">
        <f t="shared" si="19"/>
        <v>0</v>
      </c>
      <c r="L145" s="12">
        <f t="shared" si="20"/>
        <v>0</v>
      </c>
      <c r="M145" s="13"/>
      <c r="N145" s="2" t="s">
        <v>211</v>
      </c>
      <c r="O145" s="2" t="s">
        <v>51</v>
      </c>
      <c r="P145" s="2" t="s">
        <v>51</v>
      </c>
      <c r="Q145" s="2" t="s">
        <v>267</v>
      </c>
      <c r="R145" s="2" t="s">
        <v>59</v>
      </c>
      <c r="S145" s="2" t="s">
        <v>60</v>
      </c>
      <c r="T145" s="2" t="s">
        <v>60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51</v>
      </c>
      <c r="AS145" s="2" t="s">
        <v>51</v>
      </c>
      <c r="AT145" s="3"/>
      <c r="AU145" s="2" t="s">
        <v>290</v>
      </c>
      <c r="AV145" s="3">
        <v>379</v>
      </c>
    </row>
    <row r="146" spans="1:48" ht="30" customHeight="1" x14ac:dyDescent="0.3">
      <c r="A146" s="89" t="s">
        <v>213</v>
      </c>
      <c r="B146" s="90" t="s">
        <v>51</v>
      </c>
      <c r="C146" s="61" t="s">
        <v>51</v>
      </c>
      <c r="D146" s="62"/>
      <c r="E146" s="63"/>
      <c r="F146" s="63">
        <f t="shared" si="16"/>
        <v>0</v>
      </c>
      <c r="G146" s="63"/>
      <c r="H146" s="63">
        <f t="shared" si="17"/>
        <v>0</v>
      </c>
      <c r="I146" s="63"/>
      <c r="J146" s="63">
        <f t="shared" si="18"/>
        <v>0</v>
      </c>
      <c r="K146" s="63">
        <f t="shared" si="19"/>
        <v>0</v>
      </c>
      <c r="L146" s="63">
        <f t="shared" si="20"/>
        <v>0</v>
      </c>
      <c r="M146" s="64"/>
      <c r="N146" s="2" t="s">
        <v>51</v>
      </c>
      <c r="O146" s="2" t="s">
        <v>51</v>
      </c>
      <c r="P146" s="2" t="s">
        <v>51</v>
      </c>
      <c r="Q146" s="2" t="s">
        <v>267</v>
      </c>
      <c r="R146" s="2" t="s">
        <v>60</v>
      </c>
      <c r="S146" s="2" t="s">
        <v>60</v>
      </c>
      <c r="T146" s="2" t="s">
        <v>60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51</v>
      </c>
      <c r="AS146" s="2" t="s">
        <v>51</v>
      </c>
      <c r="AT146" s="3"/>
      <c r="AU146" s="2" t="s">
        <v>267</v>
      </c>
      <c r="AV146" s="3">
        <v>353</v>
      </c>
    </row>
    <row r="147" spans="1:48" ht="30" customHeight="1" x14ac:dyDescent="0.3">
      <c r="A147" s="34" t="s">
        <v>163</v>
      </c>
      <c r="B147" s="7" t="s">
        <v>214</v>
      </c>
      <c r="C147" s="7" t="s">
        <v>57</v>
      </c>
      <c r="D147" s="8">
        <v>48.2</v>
      </c>
      <c r="E147" s="12"/>
      <c r="F147" s="12">
        <f t="shared" si="16"/>
        <v>0</v>
      </c>
      <c r="G147" s="12"/>
      <c r="H147" s="12">
        <f t="shared" si="17"/>
        <v>0</v>
      </c>
      <c r="I147" s="12"/>
      <c r="J147" s="12">
        <f t="shared" si="18"/>
        <v>0</v>
      </c>
      <c r="K147" s="12">
        <f t="shared" si="19"/>
        <v>0</v>
      </c>
      <c r="L147" s="12">
        <f t="shared" si="20"/>
        <v>0</v>
      </c>
      <c r="M147" s="13"/>
      <c r="N147" s="2" t="s">
        <v>215</v>
      </c>
      <c r="O147" s="2" t="s">
        <v>51</v>
      </c>
      <c r="P147" s="2" t="s">
        <v>51</v>
      </c>
      <c r="Q147" s="2" t="s">
        <v>267</v>
      </c>
      <c r="R147" s="2" t="s">
        <v>59</v>
      </c>
      <c r="S147" s="2" t="s">
        <v>60</v>
      </c>
      <c r="T147" s="2" t="s">
        <v>60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51</v>
      </c>
      <c r="AS147" s="2" t="s">
        <v>51</v>
      </c>
      <c r="AT147" s="3"/>
      <c r="AU147" s="2" t="s">
        <v>291</v>
      </c>
      <c r="AV147" s="3">
        <v>354</v>
      </c>
    </row>
    <row r="148" spans="1:48" ht="30" customHeight="1" x14ac:dyDescent="0.3">
      <c r="A148" s="34" t="s">
        <v>145</v>
      </c>
      <c r="B148" s="7" t="s">
        <v>146</v>
      </c>
      <c r="C148" s="7" t="s">
        <v>57</v>
      </c>
      <c r="D148" s="8">
        <v>48.2</v>
      </c>
      <c r="E148" s="12"/>
      <c r="F148" s="12">
        <f t="shared" si="16"/>
        <v>0</v>
      </c>
      <c r="G148" s="12"/>
      <c r="H148" s="12">
        <f t="shared" si="17"/>
        <v>0</v>
      </c>
      <c r="I148" s="12"/>
      <c r="J148" s="12">
        <f t="shared" si="18"/>
        <v>0</v>
      </c>
      <c r="K148" s="12">
        <f t="shared" si="19"/>
        <v>0</v>
      </c>
      <c r="L148" s="12">
        <f t="shared" si="20"/>
        <v>0</v>
      </c>
      <c r="M148" s="13"/>
      <c r="N148" s="2" t="s">
        <v>217</v>
      </c>
      <c r="O148" s="2" t="s">
        <v>51</v>
      </c>
      <c r="P148" s="2" t="s">
        <v>51</v>
      </c>
      <c r="Q148" s="2" t="s">
        <v>267</v>
      </c>
      <c r="R148" s="2" t="s">
        <v>59</v>
      </c>
      <c r="S148" s="2" t="s">
        <v>60</v>
      </c>
      <c r="T148" s="2" t="s">
        <v>60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51</v>
      </c>
      <c r="AS148" s="2" t="s">
        <v>51</v>
      </c>
      <c r="AT148" s="3"/>
      <c r="AU148" s="2" t="s">
        <v>292</v>
      </c>
      <c r="AV148" s="3">
        <v>355</v>
      </c>
    </row>
    <row r="149" spans="1:48" ht="30" customHeight="1" x14ac:dyDescent="0.3">
      <c r="A149" s="34" t="s">
        <v>156</v>
      </c>
      <c r="B149" s="7" t="s">
        <v>157</v>
      </c>
      <c r="C149" s="7" t="s">
        <v>57</v>
      </c>
      <c r="D149" s="8">
        <v>48.2</v>
      </c>
      <c r="E149" s="12"/>
      <c r="F149" s="12">
        <f t="shared" si="16"/>
        <v>0</v>
      </c>
      <c r="G149" s="12"/>
      <c r="H149" s="12">
        <f t="shared" si="17"/>
        <v>0</v>
      </c>
      <c r="I149" s="12"/>
      <c r="J149" s="12">
        <f t="shared" si="18"/>
        <v>0</v>
      </c>
      <c r="K149" s="12">
        <f t="shared" si="19"/>
        <v>0</v>
      </c>
      <c r="L149" s="12">
        <f t="shared" si="20"/>
        <v>0</v>
      </c>
      <c r="M149" s="13"/>
      <c r="N149" s="2" t="s">
        <v>219</v>
      </c>
      <c r="O149" s="2" t="s">
        <v>51</v>
      </c>
      <c r="P149" s="2" t="s">
        <v>51</v>
      </c>
      <c r="Q149" s="2" t="s">
        <v>267</v>
      </c>
      <c r="R149" s="2" t="s">
        <v>59</v>
      </c>
      <c r="S149" s="2" t="s">
        <v>60</v>
      </c>
      <c r="T149" s="2" t="s">
        <v>60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51</v>
      </c>
      <c r="AS149" s="2" t="s">
        <v>51</v>
      </c>
      <c r="AT149" s="3"/>
      <c r="AU149" s="2" t="s">
        <v>293</v>
      </c>
      <c r="AV149" s="3">
        <v>356</v>
      </c>
    </row>
    <row r="150" spans="1:48" ht="30" customHeight="1" x14ac:dyDescent="0.3">
      <c r="A150" s="34" t="s">
        <v>221</v>
      </c>
      <c r="B150" s="7" t="s">
        <v>157</v>
      </c>
      <c r="C150" s="7" t="s">
        <v>57</v>
      </c>
      <c r="D150" s="8">
        <v>48.2</v>
      </c>
      <c r="E150" s="12"/>
      <c r="F150" s="12">
        <f t="shared" si="16"/>
        <v>0</v>
      </c>
      <c r="G150" s="12"/>
      <c r="H150" s="12">
        <f t="shared" si="17"/>
        <v>0</v>
      </c>
      <c r="I150" s="12"/>
      <c r="J150" s="12">
        <f t="shared" si="18"/>
        <v>0</v>
      </c>
      <c r="K150" s="12">
        <f t="shared" si="19"/>
        <v>0</v>
      </c>
      <c r="L150" s="12">
        <f t="shared" si="20"/>
        <v>0</v>
      </c>
      <c r="M150" s="13"/>
      <c r="N150" s="2" t="s">
        <v>222</v>
      </c>
      <c r="O150" s="2" t="s">
        <v>51</v>
      </c>
      <c r="P150" s="2" t="s">
        <v>51</v>
      </c>
      <c r="Q150" s="2" t="s">
        <v>267</v>
      </c>
      <c r="R150" s="2" t="s">
        <v>59</v>
      </c>
      <c r="S150" s="2" t="s">
        <v>60</v>
      </c>
      <c r="T150" s="2" t="s">
        <v>60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51</v>
      </c>
      <c r="AS150" s="2" t="s">
        <v>51</v>
      </c>
      <c r="AT150" s="3"/>
      <c r="AU150" s="2" t="s">
        <v>294</v>
      </c>
      <c r="AV150" s="3">
        <v>357</v>
      </c>
    </row>
    <row r="151" spans="1:48" ht="30" customHeight="1" x14ac:dyDescent="0.3">
      <c r="A151" s="89" t="s">
        <v>224</v>
      </c>
      <c r="B151" s="90" t="s">
        <v>51</v>
      </c>
      <c r="C151" s="61" t="s">
        <v>51</v>
      </c>
      <c r="D151" s="62"/>
      <c r="E151" s="63"/>
      <c r="F151" s="63">
        <f t="shared" si="16"/>
        <v>0</v>
      </c>
      <c r="G151" s="63"/>
      <c r="H151" s="63">
        <f t="shared" si="17"/>
        <v>0</v>
      </c>
      <c r="I151" s="63"/>
      <c r="J151" s="63">
        <f t="shared" si="18"/>
        <v>0</v>
      </c>
      <c r="K151" s="63">
        <f t="shared" si="19"/>
        <v>0</v>
      </c>
      <c r="L151" s="63">
        <f t="shared" si="20"/>
        <v>0</v>
      </c>
      <c r="M151" s="64"/>
      <c r="N151" s="2" t="s">
        <v>51</v>
      </c>
      <c r="O151" s="2" t="s">
        <v>51</v>
      </c>
      <c r="P151" s="2" t="s">
        <v>51</v>
      </c>
      <c r="Q151" s="2" t="s">
        <v>267</v>
      </c>
      <c r="R151" s="2" t="s">
        <v>60</v>
      </c>
      <c r="S151" s="2" t="s">
        <v>60</v>
      </c>
      <c r="T151" s="2" t="s">
        <v>60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51</v>
      </c>
      <c r="AS151" s="2" t="s">
        <v>51</v>
      </c>
      <c r="AT151" s="3"/>
      <c r="AU151" s="2" t="s">
        <v>267</v>
      </c>
      <c r="AV151" s="3">
        <v>358</v>
      </c>
    </row>
    <row r="152" spans="1:48" ht="30" customHeight="1" x14ac:dyDescent="0.3">
      <c r="A152" s="34" t="s">
        <v>225</v>
      </c>
      <c r="B152" s="7" t="s">
        <v>51</v>
      </c>
      <c r="C152" s="7" t="s">
        <v>57</v>
      </c>
      <c r="D152" s="8">
        <v>98.7</v>
      </c>
      <c r="E152" s="12"/>
      <c r="F152" s="12">
        <f t="shared" si="16"/>
        <v>0</v>
      </c>
      <c r="G152" s="12"/>
      <c r="H152" s="12">
        <f t="shared" si="17"/>
        <v>0</v>
      </c>
      <c r="I152" s="12"/>
      <c r="J152" s="12">
        <f t="shared" si="18"/>
        <v>0</v>
      </c>
      <c r="K152" s="12">
        <f t="shared" si="19"/>
        <v>0</v>
      </c>
      <c r="L152" s="12">
        <f t="shared" si="20"/>
        <v>0</v>
      </c>
      <c r="M152" s="13"/>
      <c r="N152" s="2" t="s">
        <v>226</v>
      </c>
      <c r="O152" s="2" t="s">
        <v>51</v>
      </c>
      <c r="P152" s="2" t="s">
        <v>51</v>
      </c>
      <c r="Q152" s="2" t="s">
        <v>267</v>
      </c>
      <c r="R152" s="2" t="s">
        <v>59</v>
      </c>
      <c r="S152" s="2" t="s">
        <v>60</v>
      </c>
      <c r="T152" s="2" t="s">
        <v>60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51</v>
      </c>
      <c r="AS152" s="2" t="s">
        <v>51</v>
      </c>
      <c r="AT152" s="3"/>
      <c r="AU152" s="2" t="s">
        <v>295</v>
      </c>
      <c r="AV152" s="3">
        <v>359</v>
      </c>
    </row>
    <row r="153" spans="1:48" ht="30" customHeight="1" x14ac:dyDescent="0.3">
      <c r="A153" s="34" t="s">
        <v>228</v>
      </c>
      <c r="B153" s="7" t="s">
        <v>51</v>
      </c>
      <c r="C153" s="7" t="s">
        <v>57</v>
      </c>
      <c r="D153" s="8">
        <v>98.7</v>
      </c>
      <c r="E153" s="12"/>
      <c r="F153" s="12">
        <f t="shared" si="16"/>
        <v>0</v>
      </c>
      <c r="G153" s="12"/>
      <c r="H153" s="12">
        <f t="shared" si="17"/>
        <v>0</v>
      </c>
      <c r="I153" s="12"/>
      <c r="J153" s="12">
        <f t="shared" si="18"/>
        <v>0</v>
      </c>
      <c r="K153" s="12">
        <f t="shared" si="19"/>
        <v>0</v>
      </c>
      <c r="L153" s="12">
        <f t="shared" si="20"/>
        <v>0</v>
      </c>
      <c r="M153" s="13"/>
      <c r="N153" s="2" t="s">
        <v>229</v>
      </c>
      <c r="O153" s="2" t="s">
        <v>51</v>
      </c>
      <c r="P153" s="2" t="s">
        <v>51</v>
      </c>
      <c r="Q153" s="2" t="s">
        <v>267</v>
      </c>
      <c r="R153" s="2" t="s">
        <v>59</v>
      </c>
      <c r="S153" s="2" t="s">
        <v>60</v>
      </c>
      <c r="T153" s="2" t="s">
        <v>60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51</v>
      </c>
      <c r="AS153" s="2" t="s">
        <v>51</v>
      </c>
      <c r="AT153" s="3"/>
      <c r="AU153" s="2" t="s">
        <v>296</v>
      </c>
      <c r="AV153" s="3">
        <v>360</v>
      </c>
    </row>
    <row r="154" spans="1:48" ht="30" customHeight="1" x14ac:dyDescent="0.3">
      <c r="A154" s="34" t="s">
        <v>163</v>
      </c>
      <c r="B154" s="7" t="s">
        <v>214</v>
      </c>
      <c r="C154" s="7" t="s">
        <v>57</v>
      </c>
      <c r="D154" s="8">
        <v>17.8</v>
      </c>
      <c r="E154" s="12"/>
      <c r="F154" s="12">
        <f t="shared" si="16"/>
        <v>0</v>
      </c>
      <c r="G154" s="12"/>
      <c r="H154" s="12">
        <f t="shared" si="17"/>
        <v>0</v>
      </c>
      <c r="I154" s="12"/>
      <c r="J154" s="12">
        <f t="shared" si="18"/>
        <v>0</v>
      </c>
      <c r="K154" s="12">
        <f t="shared" si="19"/>
        <v>0</v>
      </c>
      <c r="L154" s="12">
        <f t="shared" si="20"/>
        <v>0</v>
      </c>
      <c r="M154" s="13"/>
      <c r="N154" s="2" t="s">
        <v>231</v>
      </c>
      <c r="O154" s="2" t="s">
        <v>51</v>
      </c>
      <c r="P154" s="2" t="s">
        <v>51</v>
      </c>
      <c r="Q154" s="2" t="s">
        <v>267</v>
      </c>
      <c r="R154" s="2" t="s">
        <v>59</v>
      </c>
      <c r="S154" s="2" t="s">
        <v>60</v>
      </c>
      <c r="T154" s="2" t="s">
        <v>60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51</v>
      </c>
      <c r="AS154" s="2" t="s">
        <v>51</v>
      </c>
      <c r="AT154" s="3"/>
      <c r="AU154" s="2" t="s">
        <v>297</v>
      </c>
      <c r="AV154" s="3">
        <v>361</v>
      </c>
    </row>
    <row r="155" spans="1:48" ht="30" customHeight="1" x14ac:dyDescent="0.3">
      <c r="A155" s="34" t="s">
        <v>233</v>
      </c>
      <c r="B155" s="7" t="s">
        <v>146</v>
      </c>
      <c r="C155" s="7" t="s">
        <v>57</v>
      </c>
      <c r="D155" s="8">
        <v>17.8</v>
      </c>
      <c r="E155" s="12"/>
      <c r="F155" s="12">
        <f t="shared" si="16"/>
        <v>0</v>
      </c>
      <c r="G155" s="12"/>
      <c r="H155" s="12">
        <f t="shared" si="17"/>
        <v>0</v>
      </c>
      <c r="I155" s="12"/>
      <c r="J155" s="12">
        <f t="shared" si="18"/>
        <v>0</v>
      </c>
      <c r="K155" s="12">
        <f t="shared" si="19"/>
        <v>0</v>
      </c>
      <c r="L155" s="12">
        <f t="shared" si="20"/>
        <v>0</v>
      </c>
      <c r="M155" s="13"/>
      <c r="N155" s="2" t="s">
        <v>234</v>
      </c>
      <c r="O155" s="2" t="s">
        <v>51</v>
      </c>
      <c r="P155" s="2" t="s">
        <v>51</v>
      </c>
      <c r="Q155" s="2" t="s">
        <v>267</v>
      </c>
      <c r="R155" s="2" t="s">
        <v>59</v>
      </c>
      <c r="S155" s="2" t="s">
        <v>60</v>
      </c>
      <c r="T155" s="2" t="s">
        <v>60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51</v>
      </c>
      <c r="AS155" s="2" t="s">
        <v>51</v>
      </c>
      <c r="AT155" s="3"/>
      <c r="AU155" s="2" t="s">
        <v>298</v>
      </c>
      <c r="AV155" s="3">
        <v>362</v>
      </c>
    </row>
    <row r="156" spans="1:48" ht="30" customHeight="1" x14ac:dyDescent="0.3">
      <c r="A156" s="34" t="s">
        <v>236</v>
      </c>
      <c r="B156" s="7" t="s">
        <v>237</v>
      </c>
      <c r="C156" s="7" t="s">
        <v>137</v>
      </c>
      <c r="D156" s="8">
        <v>55</v>
      </c>
      <c r="E156" s="12"/>
      <c r="F156" s="12">
        <f t="shared" si="16"/>
        <v>0</v>
      </c>
      <c r="G156" s="12"/>
      <c r="H156" s="12">
        <f t="shared" si="17"/>
        <v>0</v>
      </c>
      <c r="I156" s="12"/>
      <c r="J156" s="12">
        <f t="shared" si="18"/>
        <v>0</v>
      </c>
      <c r="K156" s="12">
        <f t="shared" si="19"/>
        <v>0</v>
      </c>
      <c r="L156" s="12">
        <f t="shared" si="20"/>
        <v>0</v>
      </c>
      <c r="M156" s="13"/>
      <c r="N156" s="2" t="s">
        <v>238</v>
      </c>
      <c r="O156" s="2" t="s">
        <v>51</v>
      </c>
      <c r="P156" s="2" t="s">
        <v>51</v>
      </c>
      <c r="Q156" s="2" t="s">
        <v>267</v>
      </c>
      <c r="R156" s="2" t="s">
        <v>59</v>
      </c>
      <c r="S156" s="2" t="s">
        <v>60</v>
      </c>
      <c r="T156" s="2" t="s">
        <v>60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51</v>
      </c>
      <c r="AS156" s="2" t="s">
        <v>51</v>
      </c>
      <c r="AT156" s="3"/>
      <c r="AU156" s="2" t="s">
        <v>299</v>
      </c>
      <c r="AV156" s="3">
        <v>363</v>
      </c>
    </row>
    <row r="157" spans="1:48" ht="30" customHeight="1" x14ac:dyDescent="0.3">
      <c r="A157" s="34" t="s">
        <v>156</v>
      </c>
      <c r="B157" s="7" t="s">
        <v>240</v>
      </c>
      <c r="C157" s="7" t="s">
        <v>57</v>
      </c>
      <c r="D157" s="8">
        <v>17.8</v>
      </c>
      <c r="E157" s="12"/>
      <c r="F157" s="12">
        <f t="shared" si="16"/>
        <v>0</v>
      </c>
      <c r="G157" s="12"/>
      <c r="H157" s="12">
        <f t="shared" si="17"/>
        <v>0</v>
      </c>
      <c r="I157" s="12"/>
      <c r="J157" s="12">
        <f t="shared" si="18"/>
        <v>0</v>
      </c>
      <c r="K157" s="12">
        <f t="shared" si="19"/>
        <v>0</v>
      </c>
      <c r="L157" s="12">
        <f t="shared" si="20"/>
        <v>0</v>
      </c>
      <c r="M157" s="13"/>
      <c r="N157" s="2" t="s">
        <v>241</v>
      </c>
      <c r="O157" s="2" t="s">
        <v>51</v>
      </c>
      <c r="P157" s="2" t="s">
        <v>51</v>
      </c>
      <c r="Q157" s="2" t="s">
        <v>267</v>
      </c>
      <c r="R157" s="2" t="s">
        <v>59</v>
      </c>
      <c r="S157" s="2" t="s">
        <v>60</v>
      </c>
      <c r="T157" s="2" t="s">
        <v>60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51</v>
      </c>
      <c r="AS157" s="2" t="s">
        <v>51</v>
      </c>
      <c r="AT157" s="3"/>
      <c r="AU157" s="2" t="s">
        <v>300</v>
      </c>
      <c r="AV157" s="3">
        <v>364</v>
      </c>
    </row>
    <row r="158" spans="1:48" ht="30" customHeight="1" x14ac:dyDescent="0.3">
      <c r="A158" s="34" t="s">
        <v>160</v>
      </c>
      <c r="B158" s="7" t="s">
        <v>240</v>
      </c>
      <c r="C158" s="7" t="s">
        <v>57</v>
      </c>
      <c r="D158" s="8">
        <v>17.8</v>
      </c>
      <c r="E158" s="12"/>
      <c r="F158" s="12">
        <f t="shared" si="16"/>
        <v>0</v>
      </c>
      <c r="G158" s="12"/>
      <c r="H158" s="12">
        <f t="shared" si="17"/>
        <v>0</v>
      </c>
      <c r="I158" s="12"/>
      <c r="J158" s="12">
        <f t="shared" si="18"/>
        <v>0</v>
      </c>
      <c r="K158" s="12">
        <f t="shared" si="19"/>
        <v>0</v>
      </c>
      <c r="L158" s="12">
        <f t="shared" si="20"/>
        <v>0</v>
      </c>
      <c r="M158" s="13"/>
      <c r="N158" s="2" t="s">
        <v>243</v>
      </c>
      <c r="O158" s="2" t="s">
        <v>51</v>
      </c>
      <c r="P158" s="2" t="s">
        <v>51</v>
      </c>
      <c r="Q158" s="2" t="s">
        <v>267</v>
      </c>
      <c r="R158" s="2" t="s">
        <v>59</v>
      </c>
      <c r="S158" s="2" t="s">
        <v>60</v>
      </c>
      <c r="T158" s="2" t="s">
        <v>60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51</v>
      </c>
      <c r="AS158" s="2" t="s">
        <v>51</v>
      </c>
      <c r="AT158" s="3"/>
      <c r="AU158" s="2" t="s">
        <v>301</v>
      </c>
      <c r="AV158" s="3">
        <v>365</v>
      </c>
    </row>
    <row r="159" spans="1:48" ht="30" customHeight="1" x14ac:dyDescent="0.3">
      <c r="A159" s="34" t="s">
        <v>171</v>
      </c>
      <c r="B159" s="7" t="s">
        <v>245</v>
      </c>
      <c r="C159" s="7" t="s">
        <v>137</v>
      </c>
      <c r="D159" s="8">
        <v>53</v>
      </c>
      <c r="E159" s="12"/>
      <c r="F159" s="12">
        <f t="shared" si="16"/>
        <v>0</v>
      </c>
      <c r="G159" s="12"/>
      <c r="H159" s="12">
        <f t="shared" si="17"/>
        <v>0</v>
      </c>
      <c r="I159" s="12"/>
      <c r="J159" s="12">
        <f t="shared" si="18"/>
        <v>0</v>
      </c>
      <c r="K159" s="12">
        <f t="shared" si="19"/>
        <v>0</v>
      </c>
      <c r="L159" s="12">
        <f t="shared" si="20"/>
        <v>0</v>
      </c>
      <c r="M159" s="13"/>
      <c r="N159" s="2" t="s">
        <v>246</v>
      </c>
      <c r="O159" s="2" t="s">
        <v>51</v>
      </c>
      <c r="P159" s="2" t="s">
        <v>51</v>
      </c>
      <c r="Q159" s="2" t="s">
        <v>267</v>
      </c>
      <c r="R159" s="2" t="s">
        <v>59</v>
      </c>
      <c r="S159" s="2" t="s">
        <v>60</v>
      </c>
      <c r="T159" s="2" t="s">
        <v>60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51</v>
      </c>
      <c r="AS159" s="2" t="s">
        <v>51</v>
      </c>
      <c r="AT159" s="3"/>
      <c r="AU159" s="2" t="s">
        <v>302</v>
      </c>
      <c r="AV159" s="3">
        <v>366</v>
      </c>
    </row>
    <row r="160" spans="1:48" ht="30" customHeight="1" x14ac:dyDescent="0.3">
      <c r="A160" s="34" t="s">
        <v>248</v>
      </c>
      <c r="B160" s="7" t="s">
        <v>249</v>
      </c>
      <c r="C160" s="7" t="s">
        <v>137</v>
      </c>
      <c r="D160" s="8">
        <v>14.9</v>
      </c>
      <c r="E160" s="12"/>
      <c r="F160" s="12">
        <f t="shared" si="16"/>
        <v>0</v>
      </c>
      <c r="G160" s="12"/>
      <c r="H160" s="12">
        <f t="shared" si="17"/>
        <v>0</v>
      </c>
      <c r="I160" s="12"/>
      <c r="J160" s="12">
        <f t="shared" si="18"/>
        <v>0</v>
      </c>
      <c r="K160" s="12">
        <f t="shared" si="19"/>
        <v>0</v>
      </c>
      <c r="L160" s="12">
        <f t="shared" si="20"/>
        <v>0</v>
      </c>
      <c r="M160" s="13"/>
      <c r="N160" s="2" t="s">
        <v>250</v>
      </c>
      <c r="O160" s="2" t="s">
        <v>51</v>
      </c>
      <c r="P160" s="2" t="s">
        <v>51</v>
      </c>
      <c r="Q160" s="2" t="s">
        <v>267</v>
      </c>
      <c r="R160" s="2" t="s">
        <v>59</v>
      </c>
      <c r="S160" s="2" t="s">
        <v>60</v>
      </c>
      <c r="T160" s="2" t="s">
        <v>60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51</v>
      </c>
      <c r="AS160" s="2" t="s">
        <v>51</v>
      </c>
      <c r="AT160" s="3"/>
      <c r="AU160" s="2" t="s">
        <v>303</v>
      </c>
      <c r="AV160" s="3">
        <v>367</v>
      </c>
    </row>
    <row r="161" spans="1:48" ht="30" customHeight="1" x14ac:dyDescent="0.3">
      <c r="A161" s="35"/>
      <c r="B161" s="8"/>
      <c r="C161" s="8"/>
      <c r="D161" s="8"/>
      <c r="E161" s="12"/>
      <c r="F161" s="12"/>
      <c r="G161" s="12"/>
      <c r="H161" s="12"/>
      <c r="I161" s="12"/>
      <c r="J161" s="12"/>
      <c r="K161" s="12"/>
      <c r="L161" s="12"/>
      <c r="M161" s="36"/>
      <c r="Q161" s="1" t="s">
        <v>267</v>
      </c>
    </row>
    <row r="162" spans="1:48" ht="30" customHeight="1" x14ac:dyDescent="0.3">
      <c r="A162" s="35"/>
      <c r="B162" s="8"/>
      <c r="C162" s="8"/>
      <c r="D162" s="8"/>
      <c r="E162" s="12"/>
      <c r="F162" s="12"/>
      <c r="G162" s="12"/>
      <c r="H162" s="12"/>
      <c r="I162" s="12"/>
      <c r="J162" s="12"/>
      <c r="K162" s="12"/>
      <c r="L162" s="12"/>
      <c r="M162" s="36"/>
      <c r="Q162" s="1" t="s">
        <v>267</v>
      </c>
    </row>
    <row r="163" spans="1:48" ht="30" customHeight="1" x14ac:dyDescent="0.3">
      <c r="A163" s="35"/>
      <c r="B163" s="8"/>
      <c r="C163" s="8"/>
      <c r="D163" s="8"/>
      <c r="E163" s="12"/>
      <c r="F163" s="12"/>
      <c r="G163" s="12"/>
      <c r="H163" s="12"/>
      <c r="I163" s="12"/>
      <c r="J163" s="12"/>
      <c r="K163" s="12"/>
      <c r="L163" s="12"/>
      <c r="M163" s="36"/>
      <c r="Q163" s="1" t="s">
        <v>267</v>
      </c>
    </row>
    <row r="164" spans="1:48" ht="30" customHeight="1" thickBot="1" x14ac:dyDescent="0.35">
      <c r="A164" s="44"/>
      <c r="B164" s="45"/>
      <c r="C164" s="45"/>
      <c r="D164" s="45"/>
      <c r="E164" s="46"/>
      <c r="F164" s="46"/>
      <c r="G164" s="46"/>
      <c r="H164" s="46"/>
      <c r="I164" s="46"/>
      <c r="J164" s="46"/>
      <c r="K164" s="46"/>
      <c r="L164" s="46"/>
      <c r="M164" s="47"/>
      <c r="Q164" s="1" t="s">
        <v>267</v>
      </c>
    </row>
    <row r="165" spans="1:48" ht="30" customHeight="1" thickTop="1" thickBot="1" x14ac:dyDescent="0.35">
      <c r="A165" s="57" t="s">
        <v>78</v>
      </c>
      <c r="B165" s="58"/>
      <c r="C165" s="58"/>
      <c r="D165" s="58"/>
      <c r="E165" s="59"/>
      <c r="F165" s="59">
        <f>SUMIF(Q121:Q164,"010302",F121:F164)</f>
        <v>0</v>
      </c>
      <c r="G165" s="59"/>
      <c r="H165" s="59">
        <f>SUMIF(Q121:Q164,"010302",H121:H164)</f>
        <v>0</v>
      </c>
      <c r="I165" s="59"/>
      <c r="J165" s="59">
        <f>SUMIF(Q121:Q164,"010302",J121:J164)</f>
        <v>0</v>
      </c>
      <c r="K165" s="59"/>
      <c r="L165" s="59">
        <f>SUMIF(Q121:Q164,"010302",L121:L164)</f>
        <v>0</v>
      </c>
      <c r="M165" s="60"/>
      <c r="N165" t="s">
        <v>79</v>
      </c>
    </row>
    <row r="166" spans="1:48" ht="30" customHeight="1" x14ac:dyDescent="0.3">
      <c r="A166" s="52" t="s">
        <v>304</v>
      </c>
      <c r="B166" s="53" t="s">
        <v>51</v>
      </c>
      <c r="C166" s="54"/>
      <c r="D166" s="54"/>
      <c r="E166" s="55"/>
      <c r="F166" s="55"/>
      <c r="G166" s="55"/>
      <c r="H166" s="55"/>
      <c r="I166" s="55"/>
      <c r="J166" s="55"/>
      <c r="K166" s="55"/>
      <c r="L166" s="55"/>
      <c r="M166" s="56"/>
      <c r="N166" s="3"/>
      <c r="O166" s="3"/>
      <c r="P166" s="3"/>
      <c r="Q166" s="2" t="s">
        <v>305</v>
      </c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</row>
    <row r="167" spans="1:48" ht="30" customHeight="1" x14ac:dyDescent="0.3">
      <c r="A167" s="34" t="s">
        <v>307</v>
      </c>
      <c r="B167" s="7" t="s">
        <v>308</v>
      </c>
      <c r="C167" s="7" t="s">
        <v>309</v>
      </c>
      <c r="D167" s="8">
        <v>36</v>
      </c>
      <c r="E167" s="12"/>
      <c r="F167" s="12">
        <f>TRUNC(E167*D167, 0)</f>
        <v>0</v>
      </c>
      <c r="G167" s="12"/>
      <c r="H167" s="12">
        <f>TRUNC(G167*D167, 0)</f>
        <v>0</v>
      </c>
      <c r="I167" s="12"/>
      <c r="J167" s="12">
        <f>TRUNC(I167*D167, 0)</f>
        <v>0</v>
      </c>
      <c r="K167" s="12">
        <f>TRUNC(E167+G167+I167, 0)</f>
        <v>0</v>
      </c>
      <c r="L167" s="12">
        <f>TRUNC(F167+H167+J167, 0)</f>
        <v>0</v>
      </c>
      <c r="M167" s="13"/>
      <c r="N167" s="2" t="s">
        <v>310</v>
      </c>
      <c r="O167" s="2" t="s">
        <v>51</v>
      </c>
      <c r="P167" s="2" t="s">
        <v>51</v>
      </c>
      <c r="Q167" s="2" t="s">
        <v>305</v>
      </c>
      <c r="R167" s="2" t="s">
        <v>60</v>
      </c>
      <c r="S167" s="2" t="s">
        <v>60</v>
      </c>
      <c r="T167" s="2" t="s">
        <v>59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51</v>
      </c>
      <c r="AS167" s="2" t="s">
        <v>51</v>
      </c>
      <c r="AT167" s="3"/>
      <c r="AU167" s="2" t="s">
        <v>311</v>
      </c>
      <c r="AV167" s="3">
        <v>288</v>
      </c>
    </row>
    <row r="168" spans="1:48" ht="30" customHeight="1" x14ac:dyDescent="0.3">
      <c r="A168" s="34" t="s">
        <v>312</v>
      </c>
      <c r="B168" s="7" t="s">
        <v>313</v>
      </c>
      <c r="C168" s="7" t="s">
        <v>309</v>
      </c>
      <c r="D168" s="8">
        <v>36</v>
      </c>
      <c r="E168" s="12"/>
      <c r="F168" s="12">
        <f>TRUNC(E168*D168, 0)</f>
        <v>0</v>
      </c>
      <c r="G168" s="12"/>
      <c r="H168" s="12">
        <f>TRUNC(G168*D168, 0)</f>
        <v>0</v>
      </c>
      <c r="I168" s="12"/>
      <c r="J168" s="12">
        <f>TRUNC(I168*D168, 0)</f>
        <v>0</v>
      </c>
      <c r="K168" s="12">
        <f>TRUNC(E168+G168+I168, 0)</f>
        <v>0</v>
      </c>
      <c r="L168" s="12">
        <f>TRUNC(F168+H168+J168, 0)</f>
        <v>0</v>
      </c>
      <c r="M168" s="13"/>
      <c r="N168" s="2" t="s">
        <v>314</v>
      </c>
      <c r="O168" s="2" t="s">
        <v>51</v>
      </c>
      <c r="P168" s="2" t="s">
        <v>51</v>
      </c>
      <c r="Q168" s="2" t="s">
        <v>305</v>
      </c>
      <c r="R168" s="2" t="s">
        <v>60</v>
      </c>
      <c r="S168" s="2" t="s">
        <v>60</v>
      </c>
      <c r="T168" s="2" t="s">
        <v>59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51</v>
      </c>
      <c r="AS168" s="2" t="s">
        <v>51</v>
      </c>
      <c r="AT168" s="3"/>
      <c r="AU168" s="2" t="s">
        <v>315</v>
      </c>
      <c r="AV168" s="3">
        <v>289</v>
      </c>
    </row>
    <row r="169" spans="1:48" ht="30" customHeight="1" x14ac:dyDescent="0.3">
      <c r="A169" s="35"/>
      <c r="B169" s="8"/>
      <c r="C169" s="8"/>
      <c r="D169" s="8"/>
      <c r="E169" s="12"/>
      <c r="F169" s="12"/>
      <c r="G169" s="12"/>
      <c r="H169" s="12"/>
      <c r="I169" s="12"/>
      <c r="J169" s="12"/>
      <c r="K169" s="12"/>
      <c r="L169" s="12"/>
      <c r="M169" s="36"/>
      <c r="Q169" s="1" t="s">
        <v>305</v>
      </c>
    </row>
    <row r="170" spans="1:48" ht="30" customHeight="1" x14ac:dyDescent="0.3">
      <c r="A170" s="35"/>
      <c r="B170" s="8"/>
      <c r="C170" s="8"/>
      <c r="D170" s="8"/>
      <c r="E170" s="12"/>
      <c r="F170" s="12"/>
      <c r="G170" s="12"/>
      <c r="H170" s="12"/>
      <c r="I170" s="12"/>
      <c r="J170" s="12"/>
      <c r="K170" s="12"/>
      <c r="L170" s="12"/>
      <c r="M170" s="36"/>
      <c r="Q170" s="1" t="s">
        <v>305</v>
      </c>
    </row>
    <row r="171" spans="1:48" ht="30" customHeight="1" x14ac:dyDescent="0.3">
      <c r="A171" s="35"/>
      <c r="B171" s="8"/>
      <c r="C171" s="8"/>
      <c r="D171" s="8"/>
      <c r="E171" s="12"/>
      <c r="F171" s="12"/>
      <c r="G171" s="12"/>
      <c r="H171" s="12"/>
      <c r="I171" s="12"/>
      <c r="J171" s="12"/>
      <c r="K171" s="12"/>
      <c r="L171" s="12"/>
      <c r="M171" s="36"/>
      <c r="Q171" s="1" t="s">
        <v>305</v>
      </c>
    </row>
    <row r="172" spans="1:48" ht="30" customHeight="1" x14ac:dyDescent="0.3">
      <c r="A172" s="35"/>
      <c r="B172" s="8"/>
      <c r="C172" s="8"/>
      <c r="D172" s="8"/>
      <c r="E172" s="12"/>
      <c r="F172" s="12"/>
      <c r="G172" s="12"/>
      <c r="H172" s="12"/>
      <c r="I172" s="12"/>
      <c r="J172" s="12"/>
      <c r="K172" s="12"/>
      <c r="L172" s="12"/>
      <c r="M172" s="36"/>
      <c r="Q172" s="1" t="s">
        <v>305</v>
      </c>
    </row>
    <row r="173" spans="1:48" ht="30" customHeight="1" x14ac:dyDescent="0.3">
      <c r="A173" s="35"/>
      <c r="B173" s="8"/>
      <c r="C173" s="8"/>
      <c r="D173" s="8"/>
      <c r="E173" s="12"/>
      <c r="F173" s="12"/>
      <c r="G173" s="12"/>
      <c r="H173" s="12"/>
      <c r="I173" s="12"/>
      <c r="J173" s="12"/>
      <c r="K173" s="12"/>
      <c r="L173" s="12"/>
      <c r="M173" s="36"/>
      <c r="Q173" s="1" t="s">
        <v>305</v>
      </c>
    </row>
    <row r="174" spans="1:48" ht="30" customHeight="1" x14ac:dyDescent="0.3">
      <c r="A174" s="35"/>
      <c r="B174" s="8"/>
      <c r="C174" s="8"/>
      <c r="D174" s="8"/>
      <c r="E174" s="12"/>
      <c r="F174" s="12"/>
      <c r="G174" s="12"/>
      <c r="H174" s="12"/>
      <c r="I174" s="12"/>
      <c r="J174" s="12"/>
      <c r="K174" s="12"/>
      <c r="L174" s="12"/>
      <c r="M174" s="36"/>
      <c r="Q174" s="1" t="s">
        <v>305</v>
      </c>
    </row>
    <row r="175" spans="1:48" ht="30" customHeight="1" x14ac:dyDescent="0.3">
      <c r="A175" s="35"/>
      <c r="B175" s="8"/>
      <c r="C175" s="8"/>
      <c r="D175" s="8"/>
      <c r="E175" s="12"/>
      <c r="F175" s="12"/>
      <c r="G175" s="12"/>
      <c r="H175" s="12"/>
      <c r="I175" s="12"/>
      <c r="J175" s="12"/>
      <c r="K175" s="12"/>
      <c r="L175" s="12"/>
      <c r="M175" s="36"/>
      <c r="Q175" s="1" t="s">
        <v>305</v>
      </c>
    </row>
    <row r="176" spans="1:48" ht="30" customHeight="1" x14ac:dyDescent="0.3">
      <c r="A176" s="35"/>
      <c r="B176" s="8"/>
      <c r="C176" s="8"/>
      <c r="D176" s="8"/>
      <c r="E176" s="12"/>
      <c r="F176" s="12"/>
      <c r="G176" s="12"/>
      <c r="H176" s="12"/>
      <c r="I176" s="12"/>
      <c r="J176" s="12"/>
      <c r="K176" s="12"/>
      <c r="L176" s="12"/>
      <c r="M176" s="36"/>
      <c r="Q176" s="1" t="s">
        <v>305</v>
      </c>
    </row>
    <row r="177" spans="1:17" ht="30" customHeight="1" x14ac:dyDescent="0.3">
      <c r="A177" s="35"/>
      <c r="B177" s="8"/>
      <c r="C177" s="8"/>
      <c r="D177" s="8"/>
      <c r="E177" s="12"/>
      <c r="F177" s="12"/>
      <c r="G177" s="12"/>
      <c r="H177" s="12"/>
      <c r="I177" s="12"/>
      <c r="J177" s="12"/>
      <c r="K177" s="12"/>
      <c r="L177" s="12"/>
      <c r="M177" s="36"/>
      <c r="Q177" s="1" t="s">
        <v>305</v>
      </c>
    </row>
    <row r="178" spans="1:17" ht="30" customHeight="1" x14ac:dyDescent="0.3">
      <c r="A178" s="35"/>
      <c r="B178" s="8"/>
      <c r="C178" s="8"/>
      <c r="D178" s="8"/>
      <c r="E178" s="12"/>
      <c r="F178" s="12"/>
      <c r="G178" s="12"/>
      <c r="H178" s="12"/>
      <c r="I178" s="12"/>
      <c r="J178" s="12"/>
      <c r="K178" s="12"/>
      <c r="L178" s="12"/>
      <c r="M178" s="36"/>
      <c r="Q178" s="1" t="s">
        <v>305</v>
      </c>
    </row>
    <row r="179" spans="1:17" ht="30" customHeight="1" x14ac:dyDescent="0.3">
      <c r="A179" s="35"/>
      <c r="B179" s="8"/>
      <c r="C179" s="8"/>
      <c r="D179" s="8"/>
      <c r="E179" s="12"/>
      <c r="F179" s="12"/>
      <c r="G179" s="12"/>
      <c r="H179" s="12"/>
      <c r="I179" s="12"/>
      <c r="J179" s="12"/>
      <c r="K179" s="12"/>
      <c r="L179" s="12"/>
      <c r="M179" s="36"/>
      <c r="Q179" s="1" t="s">
        <v>305</v>
      </c>
    </row>
    <row r="180" spans="1:17" ht="30" customHeight="1" x14ac:dyDescent="0.3">
      <c r="A180" s="35"/>
      <c r="B180" s="8"/>
      <c r="C180" s="8"/>
      <c r="D180" s="8"/>
      <c r="E180" s="12"/>
      <c r="F180" s="12"/>
      <c r="G180" s="12"/>
      <c r="H180" s="12"/>
      <c r="I180" s="12"/>
      <c r="J180" s="12"/>
      <c r="K180" s="12"/>
      <c r="L180" s="12"/>
      <c r="M180" s="36"/>
      <c r="Q180" s="1" t="s">
        <v>305</v>
      </c>
    </row>
    <row r="181" spans="1:17" ht="30" customHeight="1" x14ac:dyDescent="0.3">
      <c r="A181" s="35"/>
      <c r="B181" s="8"/>
      <c r="C181" s="8"/>
      <c r="D181" s="8"/>
      <c r="E181" s="12"/>
      <c r="F181" s="12"/>
      <c r="G181" s="12"/>
      <c r="H181" s="12"/>
      <c r="I181" s="12"/>
      <c r="J181" s="12"/>
      <c r="K181" s="12"/>
      <c r="L181" s="12"/>
      <c r="M181" s="36"/>
      <c r="Q181" s="1" t="s">
        <v>305</v>
      </c>
    </row>
    <row r="182" spans="1:17" ht="30" customHeight="1" x14ac:dyDescent="0.3">
      <c r="A182" s="35"/>
      <c r="B182" s="8"/>
      <c r="C182" s="8"/>
      <c r="D182" s="8"/>
      <c r="E182" s="12"/>
      <c r="F182" s="12"/>
      <c r="G182" s="12"/>
      <c r="H182" s="12"/>
      <c r="I182" s="12"/>
      <c r="J182" s="12"/>
      <c r="K182" s="12"/>
      <c r="L182" s="12"/>
      <c r="M182" s="36"/>
      <c r="Q182" s="1" t="s">
        <v>305</v>
      </c>
    </row>
    <row r="183" spans="1:17" ht="30" customHeight="1" x14ac:dyDescent="0.3">
      <c r="A183" s="35"/>
      <c r="B183" s="8"/>
      <c r="C183" s="8"/>
      <c r="D183" s="8"/>
      <c r="E183" s="12"/>
      <c r="F183" s="12"/>
      <c r="G183" s="12"/>
      <c r="H183" s="12"/>
      <c r="I183" s="12"/>
      <c r="J183" s="12"/>
      <c r="K183" s="12"/>
      <c r="L183" s="12"/>
      <c r="M183" s="36"/>
      <c r="Q183" s="1" t="s">
        <v>305</v>
      </c>
    </row>
    <row r="184" spans="1:17" ht="30" customHeight="1" x14ac:dyDescent="0.3">
      <c r="A184" s="35"/>
      <c r="B184" s="8"/>
      <c r="C184" s="8"/>
      <c r="D184" s="8"/>
      <c r="E184" s="12"/>
      <c r="F184" s="12"/>
      <c r="G184" s="12"/>
      <c r="H184" s="12"/>
      <c r="I184" s="12"/>
      <c r="J184" s="12"/>
      <c r="K184" s="12"/>
      <c r="L184" s="12"/>
      <c r="M184" s="36"/>
      <c r="Q184" s="1" t="s">
        <v>305</v>
      </c>
    </row>
    <row r="185" spans="1:17" ht="30" customHeight="1" x14ac:dyDescent="0.3">
      <c r="A185" s="35"/>
      <c r="B185" s="8"/>
      <c r="C185" s="8"/>
      <c r="D185" s="8"/>
      <c r="E185" s="12"/>
      <c r="F185" s="12"/>
      <c r="G185" s="12"/>
      <c r="H185" s="12"/>
      <c r="I185" s="12"/>
      <c r="J185" s="12"/>
      <c r="K185" s="12"/>
      <c r="L185" s="12"/>
      <c r="M185" s="36"/>
      <c r="Q185" s="1" t="s">
        <v>305</v>
      </c>
    </row>
    <row r="186" spans="1:17" ht="30" customHeight="1" x14ac:dyDescent="0.3">
      <c r="A186" s="35"/>
      <c r="B186" s="8"/>
      <c r="C186" s="8"/>
      <c r="D186" s="8"/>
      <c r="E186" s="12"/>
      <c r="F186" s="12"/>
      <c r="G186" s="12"/>
      <c r="H186" s="12"/>
      <c r="I186" s="12"/>
      <c r="J186" s="12"/>
      <c r="K186" s="12"/>
      <c r="L186" s="12"/>
      <c r="M186" s="36"/>
      <c r="Q186" s="1" t="s">
        <v>305</v>
      </c>
    </row>
    <row r="187" spans="1:17" ht="30" customHeight="1" thickBot="1" x14ac:dyDescent="0.35">
      <c r="A187" s="44"/>
      <c r="B187" s="45"/>
      <c r="C187" s="45"/>
      <c r="D187" s="45"/>
      <c r="E187" s="46"/>
      <c r="F187" s="46"/>
      <c r="G187" s="46"/>
      <c r="H187" s="46"/>
      <c r="I187" s="46"/>
      <c r="J187" s="46"/>
      <c r="K187" s="46"/>
      <c r="L187" s="46"/>
      <c r="M187" s="47"/>
      <c r="Q187" s="1" t="s">
        <v>305</v>
      </c>
    </row>
    <row r="188" spans="1:17" ht="30" customHeight="1" thickTop="1" thickBot="1" x14ac:dyDescent="0.35">
      <c r="A188" s="57" t="s">
        <v>78</v>
      </c>
      <c r="B188" s="58"/>
      <c r="C188" s="58"/>
      <c r="D188" s="58"/>
      <c r="E188" s="59"/>
      <c r="F188" s="59">
        <f>SUMIF(Q167:Q187,"0104",F167:F187)</f>
        <v>0</v>
      </c>
      <c r="G188" s="59"/>
      <c r="H188" s="59">
        <f>SUMIF(Q167:Q187,"0104",H167:H187)</f>
        <v>0</v>
      </c>
      <c r="I188" s="59"/>
      <c r="J188" s="59">
        <f>SUMIF(Q167:Q187,"0104",J167:J187)</f>
        <v>0</v>
      </c>
      <c r="K188" s="59"/>
      <c r="L188" s="59">
        <f>SUMIF(Q167:Q187,"0104",L167:L187)</f>
        <v>0</v>
      </c>
      <c r="M188" s="60"/>
      <c r="N188" t="s">
        <v>79</v>
      </c>
    </row>
  </sheetData>
  <mergeCells count="52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  <mergeCell ref="A126:B126"/>
    <mergeCell ref="A146:B146"/>
    <mergeCell ref="A151:B151"/>
    <mergeCell ref="A52:B52"/>
    <mergeCell ref="A57:B57"/>
    <mergeCell ref="A77:B77"/>
    <mergeCell ref="A82:B82"/>
    <mergeCell ref="A121:B121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7" max="16383" man="1"/>
    <brk id="50" max="16383" man="1"/>
    <brk id="96" max="16383" man="1"/>
    <brk id="119" max="16383" man="1"/>
    <brk id="165" max="16383" man="1"/>
    <brk id="1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jong min kwon</cp:lastModifiedBy>
  <dcterms:created xsi:type="dcterms:W3CDTF">2026-06-23T00:18:28Z</dcterms:created>
  <dcterms:modified xsi:type="dcterms:W3CDTF">2026-07-08T05:17:45Z</dcterms:modified>
</cp:coreProperties>
</file>